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AA44" lockStructure="1"/>
  <bookViews>
    <workbookView xWindow="0" yWindow="0" windowWidth="21840" windowHeight="8268" tabRatio="386"/>
  </bookViews>
  <sheets>
    <sheet name="Inscription" sheetId="3" r:id="rId1"/>
    <sheet name="Références" sheetId="2" state="hidden" r:id="rId2"/>
    <sheet name="Feuil1" sheetId="4" state="hidden" r:id="rId3"/>
  </sheets>
  <definedNames>
    <definedName name="Au_01_01_année_JNE">Références!$C$23</definedName>
    <definedName name="Choix_Chambre">Références!$C$12:$C$15</definedName>
    <definedName name="Choix_Chambre_Enfant">Références!$C$12</definedName>
    <definedName name="Choix_Formule_JNE">Inscription!$B$40</definedName>
    <definedName name="Choix_Options">Inscription!$H$40</definedName>
    <definedName name="Choix_Quad_2n">Références!$D$30</definedName>
    <definedName name="Choix_Quad_3n">Références!$D$31</definedName>
    <definedName name="Choix_Single_2n">Références!$D$32</definedName>
    <definedName name="Choix_Single_3n">Références!$D$33</definedName>
    <definedName name="Choix_Transport">Références!$C$17:$C$21</definedName>
    <definedName name="CJT">Inscription!$D$10</definedName>
    <definedName name="Liste_AS">Références!$B$6:$B$20</definedName>
    <definedName name="Liste_Formules_JNE">Références!$C$26:$C$28</definedName>
    <definedName name="Liste_Options">Références!$B$38:$B$44</definedName>
    <definedName name="Liste_Prix_Formules_JNE">Références!$D$26:$D$28</definedName>
    <definedName name="Liste_Société">Références!$D$12:$D$15</definedName>
    <definedName name="Liste_Sports">Références!$E$6:$E$22</definedName>
    <definedName name="Liste_Statut">Références!$C$6:$C$10</definedName>
    <definedName name="Repas_Midi_3eJ">Références!$D$35</definedName>
    <definedName name="Tableau_Cotisations">Références!$C$6:$D$9</definedName>
    <definedName name="Tableau_Formules_JNE">Références!$C$26:$E$28</definedName>
    <definedName name="Tableau_Tarifs_Options">Références!$B$38:$E$44</definedName>
    <definedName name="Tarifs_Options">Références!$E$38:$E$43</definedName>
    <definedName name="_xlnm.Print_Area" localSheetId="0">Inscription!$A$1:$J$61</definedName>
    <definedName name="_xlnm.Print_Area" localSheetId="1">Références!$A$5:$E$44</definedName>
  </definedNames>
  <calcPr calcId="145621"/>
</workbook>
</file>

<file path=xl/calcChain.xml><?xml version="1.0" encoding="utf-8"?>
<calcChain xmlns="http://schemas.openxmlformats.org/spreadsheetml/2006/main">
  <c r="G30" i="3" l="1"/>
  <c r="J49" i="3"/>
  <c r="D42" i="3" l="1"/>
  <c r="E41" i="2" l="1"/>
  <c r="G19" i="3" l="1"/>
  <c r="H27" i="3" l="1"/>
  <c r="G27" i="3"/>
  <c r="I25" i="3" l="1"/>
  <c r="I24" i="3"/>
  <c r="F42" i="3" l="1"/>
  <c r="I34" i="3" l="1"/>
  <c r="I32" i="3"/>
  <c r="I33" i="3"/>
  <c r="G32" i="3"/>
  <c r="G33" i="3"/>
  <c r="G34" i="3"/>
  <c r="D34" i="3"/>
  <c r="D33" i="3"/>
  <c r="D32" i="3"/>
  <c r="E44" i="2" l="1"/>
  <c r="E43" i="2"/>
  <c r="E42" i="2" l="1"/>
  <c r="B42" i="3"/>
  <c r="G29" i="3"/>
  <c r="H42" i="3"/>
  <c r="G18" i="3"/>
  <c r="H25" i="3"/>
  <c r="H24" i="3"/>
  <c r="G25" i="3"/>
  <c r="G24" i="3"/>
  <c r="J42" i="3" l="1"/>
</calcChain>
</file>

<file path=xl/sharedStrings.xml><?xml version="1.0" encoding="utf-8"?>
<sst xmlns="http://schemas.openxmlformats.org/spreadsheetml/2006/main" count="157" uniqueCount="153">
  <si>
    <r>
      <t>AGT</t>
    </r>
    <r>
      <rPr>
        <sz val="8"/>
        <rFont val="Arial"/>
        <family val="2"/>
      </rPr>
      <t xml:space="preserve">: Agent en activité ou à la retraite </t>
    </r>
  </si>
  <si>
    <r>
      <t>EXT</t>
    </r>
    <r>
      <rPr>
        <sz val="8"/>
        <rFont val="Arial"/>
        <family val="2"/>
      </rPr>
      <t>: Personne invitée par un agent</t>
    </r>
  </si>
  <si>
    <t>ALPES</t>
  </si>
  <si>
    <t>ALSACE</t>
  </si>
  <si>
    <t>AQUITAINE</t>
  </si>
  <si>
    <t>BFC</t>
  </si>
  <si>
    <t>CORSE</t>
  </si>
  <si>
    <t>COTES D'AZUR</t>
  </si>
  <si>
    <t>LCA</t>
  </si>
  <si>
    <t>LIMOUSIN</t>
  </si>
  <si>
    <t>NORD</t>
  </si>
  <si>
    <t>OUEST</t>
  </si>
  <si>
    <t>PARIS</t>
  </si>
  <si>
    <t>PROVENCE</t>
  </si>
  <si>
    <t>RHÔNE</t>
  </si>
  <si>
    <t>Précisez bien votre adresse email</t>
  </si>
  <si>
    <t>TOTAL A REGLER</t>
  </si>
  <si>
    <t xml:space="preserve">Statut </t>
  </si>
  <si>
    <t xml:space="preserve">AS Régionale </t>
  </si>
  <si>
    <t xml:space="preserve">Nom </t>
  </si>
  <si>
    <t xml:space="preserve">Prénom </t>
  </si>
  <si>
    <r>
      <t xml:space="preserve">N° carte </t>
    </r>
    <r>
      <rPr>
        <b/>
        <sz val="11"/>
        <color indexed="9"/>
        <rFont val="Arial"/>
        <family val="2"/>
      </rPr>
      <t>)</t>
    </r>
    <r>
      <rPr>
        <b/>
        <sz val="11"/>
        <rFont val="Arial"/>
        <family val="2"/>
      </rPr>
      <t xml:space="preserve">
US ORTF</t>
    </r>
    <r>
      <rPr>
        <b/>
        <sz val="11"/>
        <color indexed="9"/>
        <rFont val="Arial"/>
        <family val="2"/>
      </rPr>
      <t>)</t>
    </r>
  </si>
  <si>
    <t>Sexe</t>
  </si>
  <si>
    <t xml:space="preserve">DATE LIMITE D'INSCRIPTION : </t>
  </si>
  <si>
    <t>AGT</t>
  </si>
  <si>
    <t>CJT</t>
  </si>
  <si>
    <t>EXT</t>
  </si>
  <si>
    <t>Liste_Cotisations</t>
  </si>
  <si>
    <t>Liste_AS</t>
  </si>
  <si>
    <t xml:space="preserve">Email </t>
  </si>
  <si>
    <r>
      <t>Tél. Portable</t>
    </r>
    <r>
      <rPr>
        <b/>
        <sz val="11"/>
        <color indexed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(sans espace)</t>
    </r>
    <r>
      <rPr>
        <b/>
        <sz val="8"/>
        <color indexed="9"/>
        <rFont val="Arial"/>
        <family val="2"/>
      </rPr>
      <t>)</t>
    </r>
  </si>
  <si>
    <t>contact@usortf.com</t>
  </si>
  <si>
    <t>Choix Transport</t>
  </si>
  <si>
    <t>Voiture</t>
  </si>
  <si>
    <t>Bowling</t>
  </si>
  <si>
    <t>Football</t>
  </si>
  <si>
    <t>Golf</t>
  </si>
  <si>
    <t>Pétanque</t>
  </si>
  <si>
    <t>Tennis</t>
  </si>
  <si>
    <t>Tennis de Table</t>
  </si>
  <si>
    <t>Liste_Formules_JNE</t>
  </si>
  <si>
    <t>Car</t>
  </si>
  <si>
    <t>Train</t>
  </si>
  <si>
    <t>Avion</t>
  </si>
  <si>
    <t>Mini Bus</t>
  </si>
  <si>
    <t xml:space="preserve">Moyen de Transport </t>
  </si>
  <si>
    <t>Course 3 Km</t>
  </si>
  <si>
    <t>Course 10 Km</t>
  </si>
  <si>
    <t>Course 3 &amp; 10 Km</t>
  </si>
  <si>
    <t>(Réservés aux AGENTS)</t>
  </si>
  <si>
    <t>Tarif Enfant
&lt; 12 ans</t>
  </si>
  <si>
    <t>Formule Chambre</t>
  </si>
  <si>
    <t>Liste_Tarifs</t>
  </si>
  <si>
    <t>Liste_Tarifs Enfant</t>
  </si>
  <si>
    <t xml:space="preserve">Séjour </t>
  </si>
  <si>
    <t>2 Nuitées</t>
  </si>
  <si>
    <t>Twin</t>
  </si>
  <si>
    <t>Couple</t>
  </si>
  <si>
    <t>INA</t>
  </si>
  <si>
    <t>Liste Société</t>
  </si>
  <si>
    <t>FTV</t>
  </si>
  <si>
    <t>RF</t>
  </si>
  <si>
    <t>TDF</t>
  </si>
  <si>
    <t>&gt; 30j</t>
  </si>
  <si>
    <t>Options Visites</t>
  </si>
  <si>
    <t>Option1</t>
  </si>
  <si>
    <t>Option2</t>
  </si>
  <si>
    <t>NORMANDIE</t>
  </si>
  <si>
    <t>Visites</t>
  </si>
  <si>
    <t>Option 2</t>
  </si>
  <si>
    <t>Option 1</t>
  </si>
  <si>
    <t>Discipline Principale</t>
  </si>
  <si>
    <t>Liste Disciplines</t>
  </si>
  <si>
    <t>Aucune</t>
  </si>
  <si>
    <t>EuroSports (si qualification)</t>
  </si>
  <si>
    <t>Supplément
Chambre Single</t>
  </si>
  <si>
    <t>Bowling, Cyclisme, Golf …</t>
  </si>
  <si>
    <t>Natation 50m</t>
  </si>
  <si>
    <t>Natation 100m</t>
  </si>
  <si>
    <t>Natation 50 &amp; 100m</t>
  </si>
  <si>
    <t>Choix Formule JNE</t>
  </si>
  <si>
    <t>Repas Lundi Midi</t>
  </si>
  <si>
    <t>Repas Lundi midi</t>
  </si>
  <si>
    <t>Cyclisme Ligne</t>
  </si>
  <si>
    <r>
      <t xml:space="preserve">Remplir </t>
    </r>
    <r>
      <rPr>
        <b/>
        <i/>
        <u/>
        <sz val="10"/>
        <color indexed="10"/>
        <rFont val="Arial Narrow"/>
        <family val="2"/>
      </rPr>
      <t>impérativement</t>
    </r>
    <r>
      <rPr>
        <b/>
        <i/>
        <sz val="10"/>
        <color indexed="10"/>
        <rFont val="Arial Narrow"/>
        <family val="2"/>
      </rPr>
      <t xml:space="preserve"> dans l'ordre, toutes les cases.</t>
    </r>
  </si>
  <si>
    <t>FICHE INSCRIPTION INDIVIDUELLE</t>
  </si>
  <si>
    <t>Hébergement - Pension  Complète (P.C)</t>
  </si>
  <si>
    <t>Licences</t>
  </si>
  <si>
    <t>Classements</t>
  </si>
  <si>
    <t>NOM &amp; Prénom du Conjoint ou Colocataire (Si Hébergement)</t>
  </si>
  <si>
    <t>Compétiteur / Accompagnateur</t>
  </si>
  <si>
    <r>
      <t>CJT</t>
    </r>
    <r>
      <rPr>
        <sz val="8"/>
        <rFont val="Arial"/>
        <family val="2"/>
      </rPr>
      <t xml:space="preserve">: Conjoint d'un </t>
    </r>
    <r>
      <rPr>
        <u/>
        <sz val="8"/>
        <rFont val="Arial"/>
        <family val="2"/>
      </rPr>
      <t>agent (sinon extérieur)</t>
    </r>
  </si>
  <si>
    <r>
      <t xml:space="preserve">Date de naissance 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Au format : JJ/MM/AA</t>
    </r>
  </si>
  <si>
    <t>Choix Formule Chambre</t>
  </si>
  <si>
    <t>&lt; 30j  &amp;  &gt; 16j</t>
  </si>
  <si>
    <t>&lt; 15j  &amp;  &gt; 3j</t>
  </si>
  <si>
    <t>&lt; 3j</t>
  </si>
  <si>
    <t>● Etre à jour d'un certificat médical de non contre indication de sport, ou licence appropriée.</t>
  </si>
  <si>
    <t>● Casque obligatoire pour le cyclisme. A défaut de quoi, l'organisation ne sera en aucun cas tenue pour responsable en cas d'accident.</t>
  </si>
  <si>
    <t>Discipline Secondaire</t>
  </si>
  <si>
    <r>
      <t xml:space="preserve">ENF- </t>
    </r>
    <r>
      <rPr>
        <sz val="8"/>
        <rFont val="Arial"/>
        <family val="2"/>
      </rPr>
      <t xml:space="preserve">: Enfant &lt; 18 ans, d'un agent ou de son conjoint.
</t>
    </r>
    <r>
      <rPr>
        <b/>
        <sz val="8"/>
        <rFont val="Arial"/>
        <family val="2"/>
      </rPr>
      <t>ENF+</t>
    </r>
    <r>
      <rPr>
        <sz val="8"/>
        <rFont val="Arial"/>
        <family val="2"/>
      </rPr>
      <t xml:space="preserve"> : Enfant, de 18 ans à 25 ans, non AGT, d'un agent ou de son conjoint</t>
    </r>
  </si>
  <si>
    <t>Option 3</t>
  </si>
  <si>
    <t>Option3</t>
  </si>
  <si>
    <t>Options 1+2</t>
  </si>
  <si>
    <t>Options 1+3</t>
  </si>
  <si>
    <t>Options 2+3</t>
  </si>
  <si>
    <t>Options 1+2+3</t>
  </si>
  <si>
    <r>
      <t xml:space="preserve">Ce formulaire doit être rempli informatiquement et </t>
    </r>
    <r>
      <rPr>
        <b/>
        <i/>
        <u/>
        <sz val="10"/>
        <color indexed="10"/>
        <rFont val="Arial Narrow"/>
        <family val="2"/>
      </rPr>
      <t>complètement</t>
    </r>
    <r>
      <rPr>
        <b/>
        <i/>
        <sz val="10"/>
        <color indexed="10"/>
        <rFont val="Arial Narrow"/>
        <family val="2"/>
      </rPr>
      <t xml:space="preserve">, puis transmis à votre responsable d'AS sous forme électronique (email) </t>
    </r>
    <r>
      <rPr>
        <b/>
        <i/>
        <u/>
        <sz val="10"/>
        <color indexed="10"/>
        <rFont val="Arial Narrow"/>
        <family val="2"/>
      </rPr>
      <t>de préférence</t>
    </r>
    <r>
      <rPr>
        <b/>
        <i/>
        <sz val="10"/>
        <color indexed="10"/>
        <rFont val="Arial Narrow"/>
        <family val="2"/>
      </rPr>
      <t>.</t>
    </r>
    <r>
      <rPr>
        <b/>
        <i/>
        <sz val="10"/>
        <rFont val="Arial Narrow"/>
        <family val="2"/>
      </rPr>
      <t xml:space="preserve">
Un certain nombre de champs possède une liste déroulante à prendre </t>
    </r>
    <r>
      <rPr>
        <b/>
        <i/>
        <u/>
        <sz val="10"/>
        <rFont val="Arial Narrow"/>
        <family val="2"/>
      </rPr>
      <t>obligatoirement</t>
    </r>
    <r>
      <rPr>
        <b/>
        <i/>
        <sz val="10"/>
        <rFont val="Arial Narrow"/>
        <family val="2"/>
      </rPr>
      <t xml:space="preserve"> en compte pour la saisie.</t>
    </r>
  </si>
  <si>
    <t>● Si le nombre de participants à une discipline (ou visite) n'est pas suffisant, l'AS Organisatrice se réserve le droit d'annuler cette dernière</t>
  </si>
  <si>
    <t>3 Nuitées</t>
  </si>
  <si>
    <t>MIDI PYRENEES</t>
  </si>
  <si>
    <t>Pour plus de détails, vous pouvez contacter votre responsable d'AS ou les contacts suivants :</t>
  </si>
  <si>
    <t>* Le repas du vendredi soir n'est pas inclus dans le prix</t>
  </si>
  <si>
    <t>Au 01_01_ANNEE_JNE</t>
  </si>
  <si>
    <t>En m'inscrivant, j'accepte les conditions d'inscription liées aux Jeux Nationaux d'Eté (voir site US : http://usortf.com)
Et en particulier :</t>
  </si>
  <si>
    <t>Toute annulation non justifiée impliquera les taux de retenue suivants :</t>
  </si>
  <si>
    <t>● Clauses d'annulation après la date limite d'inscription :</t>
  </si>
  <si>
    <t>JEUX NATIONAUX D'ÉTÉ DE L'AUDIOVISUEL</t>
  </si>
  <si>
    <r>
      <t xml:space="preserve">Si </t>
    </r>
    <r>
      <rPr>
        <b/>
        <u/>
        <sz val="9"/>
        <color indexed="10"/>
        <rFont val="Arial"/>
        <family val="2"/>
      </rPr>
      <t>Agent</t>
    </r>
    <r>
      <rPr>
        <b/>
        <sz val="9"/>
        <color indexed="10"/>
        <rFont val="Arial"/>
        <family val="2"/>
      </rPr>
      <t xml:space="preserve"> ORTF</t>
    </r>
  </si>
  <si>
    <t>Sans Hébergement</t>
  </si>
  <si>
    <r>
      <t xml:space="preserve">Repas
</t>
    </r>
    <r>
      <rPr>
        <b/>
        <sz val="9"/>
        <rFont val="Arial"/>
        <family val="2"/>
      </rPr>
      <t>(Classique, Végétarien, Allergies</t>
    </r>
    <r>
      <rPr>
        <b/>
        <sz val="12"/>
        <rFont val="Arial"/>
        <family val="2"/>
      </rPr>
      <t>*</t>
    </r>
    <r>
      <rPr>
        <b/>
        <sz val="11"/>
        <rFont val="Arial"/>
        <family val="2"/>
      </rPr>
      <t>)</t>
    </r>
  </si>
  <si>
    <t>RÉFÉRENCES</t>
  </si>
  <si>
    <r>
      <rPr>
        <b/>
        <sz val="12"/>
        <rFont val="Arial"/>
        <family val="2"/>
      </rPr>
      <t xml:space="preserve">* </t>
    </r>
    <r>
      <rPr>
        <b/>
        <sz val="9"/>
        <rFont val="Arial"/>
        <family val="2"/>
      </rPr>
      <t>Précisez si nécessaire :</t>
    </r>
  </si>
  <si>
    <t>Age</t>
  </si>
  <si>
    <t>JEUX NATIONAUX D'ÉTÉ
NOM-STATION  xx Mai au xx Juin 2022</t>
  </si>
  <si>
    <t>Cyclisme Montre</t>
  </si>
  <si>
    <t>Cyclisme Ligne &amp; Montre</t>
  </si>
  <si>
    <t>ENF-</t>
  </si>
  <si>
    <t>ENF+</t>
  </si>
  <si>
    <t>Doit être identique à la version RECAP</t>
  </si>
  <si>
    <t>Version Pack JNE</t>
  </si>
  <si>
    <t>Société</t>
  </si>
  <si>
    <t>Visite Locronan et Biscuiterie</t>
  </si>
  <si>
    <t>Visite Cité de la pêche au Guilvinec</t>
  </si>
  <si>
    <t>Samedi a.m</t>
  </si>
  <si>
    <t>Dimanche matin</t>
  </si>
  <si>
    <t>Visite Quimper</t>
  </si>
  <si>
    <t>Quadruple</t>
  </si>
  <si>
    <t>Réduction
Chambre Quadruple</t>
  </si>
  <si>
    <t>houvenaghelphilippe@gmail.com</t>
  </si>
  <si>
    <t>Dimanche a.m</t>
  </si>
  <si>
    <t>Chambre Single
(Non proposée)</t>
  </si>
  <si>
    <t>Le Samedi 19 Mars 2022</t>
  </si>
  <si>
    <t>Repas Lundi midi - Hôtel ou Repas à emporter</t>
  </si>
  <si>
    <r>
      <t xml:space="preserve">  Séjour 3 Nuitées : Vendredi 3 (soir </t>
    </r>
    <r>
      <rPr>
        <b/>
        <sz val="11"/>
        <color indexed="12"/>
        <rFont val="Arial Narrow"/>
        <family val="2"/>
      </rPr>
      <t>*</t>
    </r>
    <r>
      <rPr>
        <b/>
        <sz val="11"/>
        <rFont val="Arial Narrow"/>
        <family val="2"/>
      </rPr>
      <t>) au Lundi 6 (après déjeuner)</t>
    </r>
  </si>
  <si>
    <t xml:space="preserve">  Séjour 2 Nuitées : Samedi 4 (matin) au Lundi 6  (après déjeuner)</t>
  </si>
  <si>
    <t xml:space="preserve">  Inscription à une compétition sportive sans hébergement ni PC</t>
  </si>
  <si>
    <t>Si Choix Golf</t>
  </si>
  <si>
    <t>Supplément Golf</t>
  </si>
  <si>
    <t>Supplément pour la Discipline Golf</t>
  </si>
  <si>
    <t>Avec Chambre (Twin / Couple / Quadruple)</t>
  </si>
  <si>
    <t>Discipline Pr ou Sec</t>
  </si>
  <si>
    <t>JNE ORTF 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</si>
</sst>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\ &quot;€&quot;;[Red]\-#,##0\ &quot;€&quot;"/>
    <numFmt numFmtId="165" formatCode="\ #,##0.00\ [$€]\ ;\-#,##0.00\ [$€]\ ;&quot; -&quot;#\ [$€]\ ;@\ "/>
    <numFmt numFmtId="166" formatCode="#,##0.00&quot; €&quot;"/>
    <numFmt numFmtId="167" formatCode="\(#,##0.00&quot; €)&quot;"/>
    <numFmt numFmtId="168" formatCode="dd/mm/yy;@"/>
    <numFmt numFmtId="169" formatCode="0;[Red]0"/>
    <numFmt numFmtId="170" formatCode="#,##0.00\ &quot;€&quot;"/>
    <numFmt numFmtId="171" formatCode="0#\ ##\ ##\ ##\ ##"/>
    <numFmt numFmtId="172" formatCode="#,##0\ &quot;€&quot;"/>
  </numFmts>
  <fonts count="61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8"/>
      <name val="Arial Narrow"/>
      <family val="2"/>
    </font>
    <font>
      <i/>
      <sz val="12"/>
      <name val="Arial"/>
      <family val="2"/>
    </font>
    <font>
      <i/>
      <sz val="14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2"/>
      <color indexed="10"/>
      <name val="Arial Narrow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name val="Times New Roman"/>
      <family val="1"/>
    </font>
    <font>
      <b/>
      <sz val="15"/>
      <name val="SimSun-ExtB"/>
      <family val="3"/>
    </font>
    <font>
      <b/>
      <i/>
      <sz val="10"/>
      <name val="Arial Narrow"/>
      <family val="2"/>
    </font>
    <font>
      <b/>
      <sz val="11"/>
      <name val="Arial"/>
      <family val="2"/>
    </font>
    <font>
      <b/>
      <i/>
      <sz val="9"/>
      <name val="Arial Narrow"/>
      <family val="2"/>
    </font>
    <font>
      <b/>
      <u/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2"/>
      <name val="Lucida Sans Unicode"/>
      <family val="2"/>
    </font>
    <font>
      <b/>
      <sz val="14"/>
      <color indexed="10"/>
      <name val="Rockwell"/>
      <family val="1"/>
    </font>
    <font>
      <sz val="10"/>
      <name val="Calibri"/>
      <family val="2"/>
    </font>
    <font>
      <b/>
      <sz val="8"/>
      <color indexed="9"/>
      <name val="Arial"/>
      <family val="2"/>
    </font>
    <font>
      <b/>
      <i/>
      <sz val="10"/>
      <color indexed="10"/>
      <name val="Arial Narrow"/>
      <family val="2"/>
    </font>
    <font>
      <b/>
      <sz val="14"/>
      <name val="Byington"/>
    </font>
    <font>
      <sz val="14"/>
      <name val="Byington"/>
    </font>
    <font>
      <b/>
      <sz val="11"/>
      <name val="Arial Narrow"/>
      <family val="2"/>
    </font>
    <font>
      <b/>
      <sz val="9"/>
      <color indexed="10"/>
      <name val="Arial"/>
      <family val="2"/>
    </font>
    <font>
      <b/>
      <i/>
      <u/>
      <sz val="10"/>
      <color indexed="10"/>
      <name val="Arial Narrow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62"/>
      <name val="Byington"/>
    </font>
    <font>
      <b/>
      <sz val="11"/>
      <color indexed="12"/>
      <name val="Arial Narrow"/>
      <family val="2"/>
    </font>
    <font>
      <b/>
      <sz val="10"/>
      <color indexed="12"/>
      <name val="Arial"/>
      <family val="2"/>
    </font>
    <font>
      <u/>
      <sz val="8"/>
      <name val="Arial"/>
      <family val="2"/>
    </font>
    <font>
      <b/>
      <sz val="9"/>
      <color theme="3" tint="-0.249977111117893"/>
      <name val="Arial"/>
      <family val="2"/>
    </font>
    <font>
      <b/>
      <i/>
      <u/>
      <sz val="10"/>
      <name val="Arial Narrow"/>
      <family val="2"/>
    </font>
    <font>
      <b/>
      <sz val="10"/>
      <color rgb="FFC00000"/>
      <name val="Arial"/>
      <family val="2"/>
    </font>
    <font>
      <b/>
      <u/>
      <sz val="10"/>
      <color rgb="FFFF0000"/>
      <name val="Arial"/>
      <family val="2"/>
    </font>
    <font>
      <b/>
      <u/>
      <sz val="9"/>
      <color indexed="10"/>
      <name val="Arial"/>
      <family val="2"/>
    </font>
    <font>
      <b/>
      <sz val="15"/>
      <name val="Arial"/>
      <family val="2"/>
    </font>
    <font>
      <b/>
      <sz val="12"/>
      <name val="Calibri"/>
      <family val="2"/>
    </font>
    <font>
      <b/>
      <i/>
      <sz val="9"/>
      <name val="Calibri"/>
      <family val="2"/>
      <scheme val="minor"/>
    </font>
    <font>
      <b/>
      <sz val="10"/>
      <color theme="9" tint="-0.499984740745262"/>
      <name val="Arial"/>
      <family val="2"/>
    </font>
    <font>
      <b/>
      <sz val="16"/>
      <color indexed="18"/>
      <name val="Calibri"/>
      <family val="2"/>
      <scheme val="minor"/>
    </font>
    <font>
      <b/>
      <sz val="10"/>
      <color rgb="FFFF0000"/>
      <name val="Arial"/>
      <family val="2"/>
    </font>
    <font>
      <b/>
      <sz val="2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EB"/>
        <bgColor indexed="9"/>
      </patternFill>
    </fill>
    <fill>
      <patternFill patternType="solid">
        <fgColor rgb="FFFFFFEB"/>
        <bgColor indexed="64"/>
      </patternFill>
    </fill>
    <fill>
      <patternFill patternType="gray0625">
        <bgColor rgb="FFFFFFEB"/>
      </patternFill>
    </fill>
    <fill>
      <patternFill patternType="solid">
        <fgColor theme="6" tint="0.59999389629810485"/>
        <bgColor indexed="64"/>
      </patternFill>
    </fill>
  </fills>
  <borders count="1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32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335">
    <xf numFmtId="0" fontId="0" fillId="0" borderId="0" xfId="0"/>
    <xf numFmtId="0" fontId="7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shrinkToFit="1"/>
    </xf>
    <xf numFmtId="0" fontId="20" fillId="0" borderId="6" xfId="0" applyFont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170" fontId="10" fillId="0" borderId="0" xfId="0" applyNumberFormat="1" applyFont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172" fontId="9" fillId="2" borderId="1" xfId="0" applyNumberFormat="1" applyFont="1" applyFill="1" applyBorder="1" applyAlignment="1" applyProtection="1">
      <alignment horizontal="center" vertical="center"/>
      <protection hidden="1"/>
    </xf>
    <xf numFmtId="172" fontId="9" fillId="3" borderId="13" xfId="1" applyNumberFormat="1" applyFont="1" applyFill="1" applyBorder="1" applyAlignment="1" applyProtection="1">
      <alignment horizontal="center" vertical="center"/>
      <protection hidden="1"/>
    </xf>
    <xf numFmtId="49" fontId="25" fillId="0" borderId="5" xfId="0" applyNumberFormat="1" applyFont="1" applyFill="1" applyBorder="1" applyAlignment="1" applyProtection="1">
      <alignment horizontal="right" vertical="center" wrapText="1"/>
    </xf>
    <xf numFmtId="49" fontId="25" fillId="0" borderId="0" xfId="0" applyNumberFormat="1" applyFont="1" applyFill="1" applyBorder="1" applyAlignment="1" applyProtection="1">
      <alignment horizontal="right" vertical="center"/>
    </xf>
    <xf numFmtId="9" fontId="2" fillId="0" borderId="4" xfId="0" applyNumberFormat="1" applyFont="1" applyBorder="1" applyAlignment="1">
      <alignment horizontal="center"/>
    </xf>
    <xf numFmtId="172" fontId="2" fillId="0" borderId="23" xfId="0" applyNumberFormat="1" applyFont="1" applyFill="1" applyBorder="1" applyAlignment="1" applyProtection="1">
      <alignment horizontal="center" vertical="center" wrapText="1"/>
    </xf>
    <xf numFmtId="0" fontId="40" fillId="0" borderId="24" xfId="0" applyNumberFormat="1" applyFont="1" applyFill="1" applyBorder="1" applyAlignment="1" applyProtection="1">
      <alignment horizontal="left" vertical="center"/>
    </xf>
    <xf numFmtId="0" fontId="30" fillId="0" borderId="17" xfId="0" applyFont="1" applyFill="1" applyBorder="1" applyAlignment="1">
      <alignment vertical="center"/>
    </xf>
    <xf numFmtId="0" fontId="30" fillId="0" borderId="25" xfId="0" applyFont="1" applyFill="1" applyBorder="1" applyAlignment="1" applyProtection="1">
      <alignment vertical="center"/>
    </xf>
    <xf numFmtId="172" fontId="9" fillId="2" borderId="1" xfId="0" applyNumberFormat="1" applyFont="1" applyFill="1" applyBorder="1" applyAlignment="1" applyProtection="1">
      <alignment horizontal="center" vertical="center" shrinkToFit="1"/>
      <protection hidden="1"/>
    </xf>
    <xf numFmtId="172" fontId="2" fillId="0" borderId="31" xfId="0" applyNumberFormat="1" applyFont="1" applyBorder="1" applyAlignment="1">
      <alignment horizontal="center"/>
    </xf>
    <xf numFmtId="0" fontId="43" fillId="0" borderId="46" xfId="2" applyNumberFormat="1" applyFont="1" applyFill="1" applyBorder="1" applyAlignment="1" applyProtection="1">
      <alignment vertical="center"/>
      <protection locked="0"/>
    </xf>
    <xf numFmtId="172" fontId="2" fillId="0" borderId="47" xfId="0" applyNumberFormat="1" applyFont="1" applyFill="1" applyBorder="1" applyAlignment="1" applyProtection="1">
      <alignment horizontal="center" vertical="center" wrapText="1"/>
    </xf>
    <xf numFmtId="172" fontId="2" fillId="0" borderId="47" xfId="0" applyNumberFormat="1" applyFont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0" fillId="0" borderId="0" xfId="0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40" fillId="0" borderId="87" xfId="0" applyNumberFormat="1" applyFont="1" applyFill="1" applyBorder="1" applyAlignment="1" applyProtection="1">
      <alignment horizontal="left" vertical="center"/>
    </xf>
    <xf numFmtId="0" fontId="40" fillId="0" borderId="88" xfId="0" applyFont="1" applyFill="1" applyBorder="1" applyAlignment="1" applyProtection="1">
      <alignment horizontal="left" vertical="center"/>
    </xf>
    <xf numFmtId="0" fontId="30" fillId="0" borderId="89" xfId="0" applyFont="1" applyBorder="1" applyAlignment="1">
      <alignment vertical="center"/>
    </xf>
    <xf numFmtId="166" fontId="51" fillId="0" borderId="0" xfId="1" applyNumberFormat="1" applyFont="1" applyFill="1" applyBorder="1" applyAlignment="1" applyProtection="1">
      <alignment horizontal="center" vertical="center"/>
    </xf>
    <xf numFmtId="172" fontId="2" fillId="0" borderId="93" xfId="0" applyNumberFormat="1" applyFont="1" applyFill="1" applyBorder="1" applyAlignment="1" applyProtection="1">
      <alignment horizontal="center" vertical="center" wrapText="1"/>
    </xf>
    <xf numFmtId="172" fontId="2" fillId="0" borderId="57" xfId="0" applyNumberFormat="1" applyFont="1" applyFill="1" applyBorder="1" applyAlignment="1" applyProtection="1">
      <alignment horizontal="center" vertical="center" wrapText="1"/>
    </xf>
    <xf numFmtId="172" fontId="2" fillId="0" borderId="95" xfId="0" applyNumberFormat="1" applyFont="1" applyFill="1" applyBorder="1" applyAlignment="1" applyProtection="1">
      <alignment horizontal="center" vertical="center" wrapText="1"/>
    </xf>
    <xf numFmtId="0" fontId="2" fillId="0" borderId="84" xfId="0" applyFont="1" applyBorder="1" applyProtection="1"/>
    <xf numFmtId="0" fontId="20" fillId="8" borderId="28" xfId="0" applyFont="1" applyFill="1" applyBorder="1" applyAlignment="1" applyProtection="1">
      <alignment horizontal="center" vertical="center" wrapText="1"/>
    </xf>
    <xf numFmtId="0" fontId="20" fillId="7" borderId="29" xfId="0" applyFont="1" applyFill="1" applyBorder="1" applyAlignment="1">
      <alignment horizontal="center" vertical="center" wrapText="1"/>
    </xf>
    <xf numFmtId="0" fontId="40" fillId="7" borderId="36" xfId="0" applyNumberFormat="1" applyFont="1" applyFill="1" applyBorder="1" applyAlignment="1" applyProtection="1">
      <alignment horizontal="left" vertical="center"/>
    </xf>
    <xf numFmtId="0" fontId="0" fillId="7" borderId="37" xfId="0" applyFill="1" applyBorder="1" applyAlignment="1">
      <alignment vertical="center"/>
    </xf>
    <xf numFmtId="0" fontId="2" fillId="7" borderId="41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3" xfId="0" applyNumberFormat="1" applyFont="1" applyFill="1" applyBorder="1" applyAlignment="1" applyProtection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0" fillId="9" borderId="20" xfId="0" applyFont="1" applyFill="1" applyBorder="1" applyAlignment="1" applyProtection="1">
      <alignment horizontal="center" vertical="center"/>
    </xf>
    <xf numFmtId="0" fontId="20" fillId="9" borderId="33" xfId="0" applyFont="1" applyFill="1" applyBorder="1" applyAlignment="1" applyProtection="1">
      <alignment horizontal="center" vertical="center"/>
    </xf>
    <xf numFmtId="0" fontId="20" fillId="9" borderId="34" xfId="0" applyFont="1" applyFill="1" applyBorder="1" applyAlignment="1" applyProtection="1">
      <alignment horizontal="center" vertical="center"/>
    </xf>
    <xf numFmtId="0" fontId="20" fillId="9" borderId="35" xfId="0" applyFont="1" applyFill="1" applyBorder="1" applyAlignment="1" applyProtection="1">
      <alignment horizontal="center" vertical="center"/>
    </xf>
    <xf numFmtId="0" fontId="10" fillId="9" borderId="38" xfId="0" applyNumberFormat="1" applyFont="1" applyFill="1" applyBorder="1" applyAlignment="1" applyProtection="1">
      <alignment horizontal="center" vertical="center"/>
    </xf>
    <xf numFmtId="0" fontId="2" fillId="9" borderId="8" xfId="0" applyFont="1" applyFill="1" applyBorder="1" applyAlignment="1" applyProtection="1">
      <alignment horizontal="center" vertical="center"/>
      <protection locked="0"/>
    </xf>
    <xf numFmtId="0" fontId="2" fillId="9" borderId="9" xfId="0" applyFont="1" applyFill="1" applyBorder="1" applyAlignment="1" applyProtection="1">
      <alignment horizontal="center" vertical="center"/>
      <protection locked="0"/>
    </xf>
    <xf numFmtId="14" fontId="2" fillId="9" borderId="14" xfId="0" applyNumberFormat="1" applyFont="1" applyFill="1" applyBorder="1" applyAlignment="1" applyProtection="1">
      <alignment horizontal="center" vertical="center"/>
      <protection locked="0"/>
    </xf>
    <xf numFmtId="0" fontId="2" fillId="7" borderId="16" xfId="0" applyFont="1" applyFill="1" applyBorder="1" applyAlignment="1">
      <alignment horizontal="center" vertical="center"/>
    </xf>
    <xf numFmtId="0" fontId="38" fillId="12" borderId="11" xfId="0" applyFont="1" applyFill="1" applyBorder="1" applyAlignment="1" applyProtection="1">
      <alignment horizontal="center" vertical="center"/>
    </xf>
    <xf numFmtId="0" fontId="39" fillId="12" borderId="0" xfId="0" applyFont="1" applyFill="1" applyBorder="1" applyAlignment="1">
      <alignment vertical="center"/>
    </xf>
    <xf numFmtId="0" fontId="39" fillId="12" borderId="15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/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5" fillId="0" borderId="0" xfId="0" applyFont="1" applyFill="1"/>
    <xf numFmtId="0" fontId="35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25" fillId="0" borderId="5" xfId="0" applyFont="1" applyFill="1" applyBorder="1" applyAlignment="1" applyProtection="1">
      <alignment horizontal="right" vertical="center" indent="1"/>
    </xf>
    <xf numFmtId="0" fontId="25" fillId="0" borderId="48" xfId="0" applyFont="1" applyFill="1" applyBorder="1" applyAlignment="1">
      <alignment horizontal="right" vertical="center" indent="1"/>
    </xf>
    <xf numFmtId="0" fontId="25" fillId="0" borderId="0" xfId="0" applyFont="1" applyFill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 wrapText="1"/>
    </xf>
    <xf numFmtId="0" fontId="44" fillId="0" borderId="0" xfId="0" applyFont="1" applyFill="1" applyAlignment="1" applyProtection="1">
      <alignment horizontal="center"/>
    </xf>
    <xf numFmtId="0" fontId="32" fillId="0" borderId="0" xfId="0" applyFont="1" applyFill="1" applyAlignment="1" applyProtection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Alignment="1">
      <alignment wrapText="1"/>
    </xf>
    <xf numFmtId="0" fontId="13" fillId="0" borderId="0" xfId="0" quotePrefix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vertical="center"/>
    </xf>
    <xf numFmtId="167" fontId="27" fillId="0" borderId="0" xfId="1" applyNumberFormat="1" applyFont="1" applyFill="1" applyBorder="1" applyAlignment="1" applyProtection="1">
      <alignment horizontal="center" vertical="top"/>
    </xf>
    <xf numFmtId="166" fontId="9" fillId="0" borderId="0" xfId="1" applyNumberFormat="1" applyFont="1" applyFill="1" applyBorder="1" applyAlignment="1" applyProtection="1">
      <alignment horizontal="center" vertical="center"/>
    </xf>
    <xf numFmtId="167" fontId="40" fillId="0" borderId="0" xfId="1" applyNumberFormat="1" applyFont="1" applyFill="1" applyBorder="1" applyAlignment="1" applyProtection="1">
      <alignment horizontal="right" vertical="top"/>
    </xf>
    <xf numFmtId="0" fontId="40" fillId="0" borderId="90" xfId="0" applyNumberFormat="1" applyFont="1" applyFill="1" applyBorder="1" applyAlignment="1" applyProtection="1">
      <alignment horizontal="left" vertical="center"/>
    </xf>
    <xf numFmtId="0" fontId="47" fillId="0" borderId="90" xfId="0" applyFont="1" applyFill="1" applyBorder="1" applyAlignment="1">
      <alignment vertical="top"/>
    </xf>
    <xf numFmtId="0" fontId="0" fillId="0" borderId="90" xfId="0" applyFill="1" applyBorder="1" applyAlignment="1">
      <alignment vertical="center"/>
    </xf>
    <xf numFmtId="172" fontId="2" fillId="0" borderId="90" xfId="0" applyNumberFormat="1" applyFont="1" applyFill="1" applyBorder="1" applyAlignment="1" applyProtection="1">
      <alignment horizontal="center" vertical="center" wrapText="1"/>
    </xf>
    <xf numFmtId="0" fontId="13" fillId="0" borderId="90" xfId="0" quotePrefix="1" applyFont="1" applyFill="1" applyBorder="1" applyAlignment="1" applyProtection="1">
      <alignment horizontal="center" vertical="center" wrapText="1"/>
    </xf>
    <xf numFmtId="17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Protection="1"/>
    <xf numFmtId="166" fontId="9" fillId="0" borderId="0" xfId="1" applyNumberFormat="1" applyFont="1" applyFill="1" applyBorder="1" applyAlignment="1" applyProtection="1">
      <alignment horizontal="center" vertical="center" wrapText="1"/>
    </xf>
    <xf numFmtId="166" fontId="9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/>
    <xf numFmtId="0" fontId="2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18" fillId="0" borderId="0" xfId="0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/>
    <xf numFmtId="0" fontId="0" fillId="0" borderId="5" xfId="0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67" fontId="4" fillId="0" borderId="0" xfId="1" applyNumberFormat="1" applyFont="1" applyFill="1" applyBorder="1" applyAlignment="1" applyProtection="1">
      <alignment vertical="center"/>
    </xf>
    <xf numFmtId="166" fontId="7" fillId="0" borderId="0" xfId="0" applyNumberFormat="1" applyFont="1" applyFill="1" applyAlignment="1" applyProtection="1">
      <alignment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30" fillId="0" borderId="0" xfId="0" applyFont="1" applyFill="1" applyAlignment="1" applyProtection="1">
      <alignment vertical="center"/>
    </xf>
    <xf numFmtId="0" fontId="40" fillId="0" borderId="0" xfId="0" applyFont="1" applyFill="1" applyAlignment="1" applyProtection="1">
      <alignment horizontal="center"/>
    </xf>
    <xf numFmtId="0" fontId="25" fillId="0" borderId="0" xfId="0" applyFont="1" applyFill="1" applyAlignment="1">
      <alignment horizontal="center"/>
    </xf>
    <xf numFmtId="0" fontId="13" fillId="0" borderId="0" xfId="0" applyFont="1" applyFill="1" applyAlignment="1" applyProtection="1">
      <alignment horizontal="center"/>
    </xf>
    <xf numFmtId="0" fontId="49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center" vertical="center"/>
    </xf>
    <xf numFmtId="0" fontId="41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top"/>
    </xf>
    <xf numFmtId="0" fontId="25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horizontal="center" vertical="center" wrapText="1"/>
    </xf>
    <xf numFmtId="0" fontId="41" fillId="0" borderId="0" xfId="0" applyFont="1" applyFill="1" applyAlignment="1" applyProtection="1">
      <alignment horizontal="center" vertical="center"/>
    </xf>
    <xf numFmtId="0" fontId="20" fillId="7" borderId="104" xfId="0" applyFont="1" applyFill="1" applyBorder="1" applyAlignment="1">
      <alignment horizontal="center" vertical="center" wrapText="1"/>
    </xf>
    <xf numFmtId="172" fontId="2" fillId="0" borderId="105" xfId="0" applyNumberFormat="1" applyFont="1" applyBorder="1" applyAlignment="1">
      <alignment horizontal="center"/>
    </xf>
    <xf numFmtId="172" fontId="2" fillId="0" borderId="106" xfId="0" applyNumberFormat="1" applyFont="1" applyBorder="1" applyAlignment="1">
      <alignment horizontal="center"/>
    </xf>
    <xf numFmtId="0" fontId="0" fillId="0" borderId="0" xfId="0" applyFont="1" applyFill="1" applyAlignment="1" applyProtection="1"/>
    <xf numFmtId="4" fontId="2" fillId="0" borderId="0" xfId="0" applyNumberFormat="1" applyFont="1" applyFill="1" applyBorder="1" applyAlignment="1" applyProtection="1">
      <alignment horizontal="center" vertical="center"/>
    </xf>
    <xf numFmtId="1" fontId="40" fillId="0" borderId="0" xfId="0" applyNumberFormat="1" applyFont="1" applyFill="1" applyAlignment="1" applyProtection="1">
      <alignment horizontal="center" vertical="center"/>
    </xf>
    <xf numFmtId="1" fontId="0" fillId="0" borderId="0" xfId="0" applyNumberFormat="1" applyFill="1" applyAlignment="1">
      <alignment horizontal="left" vertical="center"/>
    </xf>
    <xf numFmtId="1" fontId="12" fillId="0" borderId="0" xfId="0" applyNumberFormat="1" applyFont="1" applyFill="1" applyAlignment="1">
      <alignment horizontal="left" vertical="center"/>
    </xf>
    <xf numFmtId="0" fontId="2" fillId="9" borderId="10" xfId="0" applyFont="1" applyFill="1" applyBorder="1" applyAlignment="1" applyProtection="1">
      <alignment horizontal="center" vertical="center"/>
      <protection locked="0"/>
    </xf>
    <xf numFmtId="0" fontId="0" fillId="13" borderId="107" xfId="0" applyFill="1" applyBorder="1"/>
    <xf numFmtId="0" fontId="0" fillId="13" borderId="108" xfId="0" applyFill="1" applyBorder="1"/>
    <xf numFmtId="0" fontId="0" fillId="13" borderId="53" xfId="0" applyFill="1" applyBorder="1"/>
    <xf numFmtId="0" fontId="0" fillId="13" borderId="54" xfId="0" applyFill="1" applyBorder="1"/>
    <xf numFmtId="0" fontId="0" fillId="13" borderId="82" xfId="0" applyFill="1" applyBorder="1"/>
    <xf numFmtId="0" fontId="0" fillId="13" borderId="83" xfId="0" applyFill="1" applyBorder="1"/>
    <xf numFmtId="0" fontId="0" fillId="13" borderId="55" xfId="0" applyFill="1" applyBorder="1"/>
    <xf numFmtId="0" fontId="0" fillId="13" borderId="56" xfId="0" applyFill="1" applyBorder="1"/>
    <xf numFmtId="0" fontId="0" fillId="0" borderId="8" xfId="0" applyFont="1" applyBorder="1" applyAlignment="1" applyProtection="1">
      <alignment vertical="center"/>
    </xf>
    <xf numFmtId="170" fontId="0" fillId="0" borderId="4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/>
    </xf>
    <xf numFmtId="170" fontId="0" fillId="0" borderId="5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</xf>
    <xf numFmtId="170" fontId="0" fillId="0" borderId="52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 applyProtection="1">
      <alignment horizontal="left" vertical="center"/>
    </xf>
    <xf numFmtId="0" fontId="0" fillId="0" borderId="19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10" borderId="31" xfId="0" applyFont="1" applyFill="1" applyBorder="1" applyAlignment="1">
      <alignment horizontal="left" vertical="center"/>
    </xf>
    <xf numFmtId="0" fontId="0" fillId="11" borderId="32" xfId="0" applyNumberFormat="1" applyFont="1" applyFill="1" applyBorder="1" applyAlignment="1">
      <alignment horizontal="left" vertical="center"/>
    </xf>
    <xf numFmtId="0" fontId="0" fillId="4" borderId="32" xfId="0" applyFont="1" applyFill="1" applyBorder="1" applyAlignment="1">
      <alignment horizontal="left" vertical="center"/>
    </xf>
    <xf numFmtId="0" fontId="0" fillId="4" borderId="32" xfId="0" applyFont="1" applyFill="1" applyBorder="1" applyAlignment="1">
      <alignment horizontal="left"/>
    </xf>
    <xf numFmtId="0" fontId="0" fillId="5" borderId="32" xfId="0" applyFont="1" applyFill="1" applyBorder="1" applyAlignment="1">
      <alignment horizontal="left" vertical="center"/>
    </xf>
    <xf numFmtId="0" fontId="0" fillId="10" borderId="32" xfId="0" applyNumberFormat="1" applyFont="1" applyFill="1" applyBorder="1" applyAlignment="1">
      <alignment horizontal="left" vertical="center"/>
    </xf>
    <xf numFmtId="0" fontId="0" fillId="4" borderId="32" xfId="0" applyNumberFormat="1" applyFont="1" applyFill="1" applyBorder="1" applyAlignment="1">
      <alignment horizontal="left"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2" fontId="0" fillId="0" borderId="17" xfId="0" applyNumberFormat="1" applyFont="1" applyFill="1" applyBorder="1" applyAlignment="1" applyProtection="1">
      <alignment horizontal="center" vertical="center"/>
      <protection locked="0"/>
    </xf>
    <xf numFmtId="172" fontId="0" fillId="0" borderId="25" xfId="0" applyNumberFormat="1" applyFont="1" applyBorder="1" applyAlignment="1" applyProtection="1">
      <alignment horizontal="center"/>
      <protection locked="0"/>
    </xf>
    <xf numFmtId="172" fontId="0" fillId="0" borderId="26" xfId="0" applyNumberFormat="1" applyFont="1" applyFill="1" applyBorder="1" applyAlignment="1" applyProtection="1">
      <alignment horizontal="center" vertical="center"/>
      <protection locked="0"/>
    </xf>
    <xf numFmtId="172" fontId="0" fillId="0" borderId="27" xfId="0" applyNumberFormat="1" applyFont="1" applyFill="1" applyBorder="1" applyAlignment="1" applyProtection="1">
      <alignment horizontal="center"/>
      <protection locked="0"/>
    </xf>
    <xf numFmtId="172" fontId="0" fillId="0" borderId="59" xfId="0" applyNumberFormat="1" applyFont="1" applyBorder="1" applyAlignment="1" applyProtection="1">
      <alignment horizontal="center" vertical="center"/>
      <protection locked="0"/>
    </xf>
    <xf numFmtId="172" fontId="0" fillId="0" borderId="60" xfId="0" applyNumberFormat="1" applyFont="1" applyFill="1" applyBorder="1" applyAlignment="1" applyProtection="1">
      <alignment horizontal="center" vertical="center"/>
      <protection locked="0"/>
    </xf>
    <xf numFmtId="170" fontId="11" fillId="0" borderId="0" xfId="0" applyNumberFormat="1" applyFont="1" applyBorder="1" applyAlignment="1" applyProtection="1">
      <alignment horizontal="center" vertical="center"/>
    </xf>
    <xf numFmtId="172" fontId="0" fillId="0" borderId="49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/>
    </xf>
    <xf numFmtId="172" fontId="0" fillId="0" borderId="50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/>
    </xf>
    <xf numFmtId="172" fontId="0" fillId="0" borderId="52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/>
    </xf>
    <xf numFmtId="170" fontId="0" fillId="13" borderId="109" xfId="0" applyNumberFormat="1" applyFont="1" applyFill="1" applyBorder="1" applyAlignment="1" applyProtection="1">
      <alignment horizontal="center" vertical="center"/>
      <protection hidden="1"/>
    </xf>
    <xf numFmtId="170" fontId="0" fillId="13" borderId="50" xfId="0" applyNumberFormat="1" applyFont="1" applyFill="1" applyBorder="1" applyAlignment="1" applyProtection="1">
      <alignment horizontal="center" vertical="center"/>
      <protection hidden="1"/>
    </xf>
    <xf numFmtId="170" fontId="0" fillId="13" borderId="51" xfId="0" applyNumberFormat="1" applyFont="1" applyFill="1" applyBorder="1" applyAlignment="1" applyProtection="1">
      <alignment horizontal="center" vertical="center"/>
      <protection hidden="1"/>
    </xf>
    <xf numFmtId="170" fontId="0" fillId="13" borderId="52" xfId="0" applyNumberFormat="1" applyFont="1" applyFill="1" applyBorder="1" applyAlignment="1" applyProtection="1">
      <alignment horizontal="center" vertical="center"/>
      <protection hidden="1"/>
    </xf>
    <xf numFmtId="0" fontId="0" fillId="12" borderId="19" xfId="0" applyFont="1" applyFill="1" applyBorder="1" applyAlignment="1" applyProtection="1">
      <alignment horizontal="center" vertical="center"/>
      <protection locked="0"/>
    </xf>
    <xf numFmtId="0" fontId="0" fillId="12" borderId="57" xfId="0" applyFont="1" applyFill="1" applyBorder="1" applyAlignment="1" applyProtection="1">
      <alignment horizontal="center" vertical="center"/>
      <protection locked="0"/>
    </xf>
    <xf numFmtId="0" fontId="0" fillId="12" borderId="81" xfId="0" applyFont="1" applyFill="1" applyBorder="1" applyAlignment="1" applyProtection="1">
      <alignment horizontal="center" vertical="center"/>
      <protection locked="0"/>
    </xf>
    <xf numFmtId="0" fontId="0" fillId="12" borderId="58" xfId="0" applyFont="1" applyFill="1" applyBorder="1" applyAlignment="1" applyProtection="1">
      <alignment horizontal="center" vertical="center"/>
      <protection locked="0"/>
    </xf>
    <xf numFmtId="0" fontId="0" fillId="10" borderId="1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 applyProtection="1">
      <alignment horizontal="right" vertical="center" wrapText="1" indent="3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9" borderId="112" xfId="0" applyFont="1" applyFill="1" applyBorder="1" applyAlignment="1" applyProtection="1">
      <alignment vertical="center"/>
      <protection locked="0"/>
    </xf>
    <xf numFmtId="0" fontId="2" fillId="9" borderId="113" xfId="0" applyFont="1" applyFill="1" applyBorder="1" applyAlignment="1" applyProtection="1">
      <alignment vertical="center"/>
      <protection locked="0"/>
    </xf>
    <xf numFmtId="0" fontId="2" fillId="9" borderId="53" xfId="0" applyFont="1" applyFill="1" applyBorder="1" applyAlignment="1" applyProtection="1">
      <alignment vertical="center"/>
      <protection locked="0"/>
    </xf>
    <xf numFmtId="0" fontId="2" fillId="9" borderId="111" xfId="0" applyFont="1" applyFill="1" applyBorder="1" applyAlignment="1" applyProtection="1">
      <alignment vertical="center"/>
      <protection locked="0"/>
    </xf>
    <xf numFmtId="0" fontId="2" fillId="9" borderId="55" xfId="0" applyFont="1" applyFill="1" applyBorder="1" applyAlignment="1" applyProtection="1">
      <alignment vertical="center"/>
      <protection locked="0"/>
    </xf>
    <xf numFmtId="0" fontId="2" fillId="9" borderId="114" xfId="0" applyFont="1" applyFill="1" applyBorder="1" applyAlignment="1" applyProtection="1">
      <alignment vertical="center"/>
      <protection locked="0"/>
    </xf>
    <xf numFmtId="0" fontId="56" fillId="0" borderId="0" xfId="0" applyFont="1" applyFill="1" applyAlignment="1" applyProtection="1">
      <alignment horizontal="center" vertical="top"/>
    </xf>
    <xf numFmtId="0" fontId="0" fillId="5" borderId="115" xfId="0" applyFont="1" applyFill="1" applyBorder="1" applyAlignment="1">
      <alignment horizontal="left" vertical="center"/>
    </xf>
    <xf numFmtId="0" fontId="9" fillId="14" borderId="1" xfId="0" applyFont="1" applyFill="1" applyBorder="1" applyAlignment="1" applyProtection="1">
      <alignment horizontal="center" vertical="center"/>
      <protection locked="0"/>
    </xf>
    <xf numFmtId="169" fontId="9" fillId="14" borderId="1" xfId="0" applyNumberFormat="1" applyFont="1" applyFill="1" applyBorder="1" applyAlignment="1" applyProtection="1">
      <alignment horizontal="center" vertical="center"/>
      <protection locked="0"/>
    </xf>
    <xf numFmtId="168" fontId="9" fillId="14" borderId="1" xfId="0" applyNumberFormat="1" applyFont="1" applyFill="1" applyBorder="1" applyAlignment="1" applyProtection="1">
      <alignment horizontal="center" vertical="center"/>
      <protection locked="0"/>
    </xf>
    <xf numFmtId="0" fontId="9" fillId="16" borderId="1" xfId="0" applyNumberFormat="1" applyFont="1" applyFill="1" applyBorder="1" applyAlignment="1" applyProtection="1">
      <alignment horizontal="center" vertical="center"/>
      <protection hidden="1"/>
    </xf>
    <xf numFmtId="14" fontId="33" fillId="14" borderId="1" xfId="0" applyNumberFormat="1" applyFont="1" applyFill="1" applyBorder="1" applyAlignment="1" applyProtection="1">
      <alignment horizontal="center" vertical="center"/>
      <protection locked="0"/>
    </xf>
    <xf numFmtId="171" fontId="9" fillId="14" borderId="1" xfId="0" applyNumberFormat="1" applyFont="1" applyFill="1" applyBorder="1" applyAlignment="1" applyProtection="1">
      <alignment horizontal="center" vertical="center"/>
      <protection locked="0"/>
    </xf>
    <xf numFmtId="0" fontId="9" fillId="14" borderId="1" xfId="0" applyFont="1" applyFill="1" applyBorder="1" applyAlignment="1" applyProtection="1">
      <alignment horizontal="center" vertical="center" shrinkToFit="1"/>
      <protection locked="0"/>
    </xf>
    <xf numFmtId="166" fontId="9" fillId="14" borderId="1" xfId="1" applyNumberFormat="1" applyFont="1" applyFill="1" applyBorder="1" applyAlignment="1" applyProtection="1">
      <alignment horizontal="center" vertical="center"/>
      <protection locked="0"/>
    </xf>
    <xf numFmtId="0" fontId="9" fillId="15" borderId="20" xfId="0" applyFont="1" applyFill="1" applyBorder="1" applyAlignment="1" applyProtection="1">
      <alignment horizontal="center" vertical="center"/>
      <protection locked="0"/>
    </xf>
    <xf numFmtId="166" fontId="9" fillId="14" borderId="1" xfId="1" applyNumberFormat="1" applyFont="1" applyFill="1" applyBorder="1" applyAlignment="1" applyProtection="1">
      <alignment horizontal="center" vertical="center" shrinkToFit="1"/>
      <protection locked="0"/>
    </xf>
    <xf numFmtId="0" fontId="9" fillId="15" borderId="20" xfId="0" applyFont="1" applyFill="1" applyBorder="1" applyAlignment="1" applyProtection="1">
      <alignment horizontal="center" vertical="center" shrinkToFit="1"/>
      <protection locked="0"/>
    </xf>
    <xf numFmtId="0" fontId="9" fillId="15" borderId="20" xfId="0" applyNumberFormat="1" applyFont="1" applyFill="1" applyBorder="1" applyAlignment="1" applyProtection="1">
      <alignment horizontal="center" vertical="center" shrinkToFit="1"/>
      <protection locked="0"/>
    </xf>
    <xf numFmtId="49" fontId="9" fillId="15" borderId="20" xfId="0" applyNumberFormat="1" applyFont="1" applyFill="1" applyBorder="1" applyAlignment="1" applyProtection="1">
      <alignment horizontal="center" vertical="center" shrinkToFit="1"/>
      <protection locked="0"/>
    </xf>
    <xf numFmtId="172" fontId="59" fillId="0" borderId="59" xfId="0" applyNumberFormat="1" applyFont="1" applyBorder="1" applyAlignment="1" applyProtection="1">
      <alignment horizontal="center" vertical="center"/>
      <protection locked="0"/>
    </xf>
    <xf numFmtId="172" fontId="59" fillId="0" borderId="60" xfId="0" applyNumberFormat="1" applyFont="1" applyFill="1" applyBorder="1" applyAlignment="1" applyProtection="1">
      <alignment horizontal="center" vertical="center"/>
      <protection locked="0"/>
    </xf>
    <xf numFmtId="164" fontId="59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/>
    </xf>
    <xf numFmtId="172" fontId="2" fillId="0" borderId="102" xfId="0" applyNumberFormat="1" applyFont="1" applyFill="1" applyBorder="1" applyAlignment="1" applyProtection="1">
      <alignment horizontal="center" vertical="center" wrapText="1"/>
    </xf>
    <xf numFmtId="172" fontId="2" fillId="0" borderId="103" xfId="0" applyNumberFormat="1" applyFont="1" applyBorder="1" applyAlignment="1">
      <alignment horizontal="center"/>
    </xf>
    <xf numFmtId="172" fontId="2" fillId="0" borderId="40" xfId="0" applyNumberFormat="1" applyFont="1" applyFill="1" applyBorder="1" applyAlignment="1" applyProtection="1">
      <alignment horizontal="center" vertical="center" wrapText="1"/>
    </xf>
    <xf numFmtId="0" fontId="60" fillId="0" borderId="0" xfId="0" applyFont="1" applyAlignment="1">
      <alignment vertical="center"/>
    </xf>
    <xf numFmtId="172" fontId="0" fillId="0" borderId="18" xfId="0" applyNumberFormat="1" applyFont="1" applyBorder="1" applyAlignment="1" applyProtection="1">
      <alignment horizontal="center" vertical="center"/>
      <protection locked="0"/>
    </xf>
    <xf numFmtId="0" fontId="2" fillId="9" borderId="6" xfId="0" applyFont="1" applyFill="1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4" fillId="0" borderId="0" xfId="0" applyFont="1" applyFill="1" applyAlignment="1" applyProtection="1">
      <alignment horizontal="center" vertical="top"/>
    </xf>
    <xf numFmtId="0" fontId="9" fillId="15" borderId="16" xfId="0" applyFont="1" applyFill="1" applyBorder="1" applyAlignment="1" applyProtection="1">
      <alignment horizontal="center" vertical="center" shrinkToFit="1"/>
      <protection locked="0"/>
    </xf>
    <xf numFmtId="0" fontId="0" fillId="15" borderId="69" xfId="0" applyFill="1" applyBorder="1" applyAlignment="1" applyProtection="1">
      <alignment horizontal="center" vertical="center" shrinkToFit="1"/>
      <protection locked="0"/>
    </xf>
    <xf numFmtId="0" fontId="0" fillId="15" borderId="70" xfId="0" applyFill="1" applyBorder="1" applyAlignment="1" applyProtection="1">
      <alignment horizontal="center" vertical="center" shrinkToFit="1"/>
      <protection locked="0"/>
    </xf>
    <xf numFmtId="168" fontId="34" fillId="7" borderId="66" xfId="0" applyNumberFormat="1" applyFont="1" applyFill="1" applyBorder="1" applyAlignment="1" applyProtection="1">
      <alignment horizontal="center" vertical="center"/>
    </xf>
    <xf numFmtId="0" fontId="0" fillId="7" borderId="30" xfId="0" applyFill="1" applyBorder="1" applyAlignment="1">
      <alignment vertical="center"/>
    </xf>
    <xf numFmtId="0" fontId="0" fillId="7" borderId="67" xfId="0" applyFill="1" applyBorder="1" applyAlignment="1">
      <alignment vertical="center"/>
    </xf>
    <xf numFmtId="0" fontId="34" fillId="7" borderId="61" xfId="0" applyFont="1" applyFill="1" applyBorder="1" applyAlignment="1" applyProtection="1">
      <alignment horizontal="center" vertical="center"/>
    </xf>
    <xf numFmtId="0" fontId="0" fillId="7" borderId="62" xfId="0" applyFill="1" applyBorder="1" applyAlignment="1">
      <alignment vertical="center"/>
    </xf>
    <xf numFmtId="0" fontId="0" fillId="7" borderId="63" xfId="0" applyFill="1" applyBorder="1" applyAlignment="1">
      <alignment vertical="center"/>
    </xf>
    <xf numFmtId="0" fontId="25" fillId="8" borderId="64" xfId="0" applyFont="1" applyFill="1" applyBorder="1" applyAlignment="1" applyProtection="1">
      <alignment horizontal="center" vertical="center" wrapText="1"/>
    </xf>
    <xf numFmtId="0" fontId="0" fillId="7" borderId="65" xfId="0" applyFill="1" applyBorder="1" applyAlignment="1"/>
    <xf numFmtId="0" fontId="40" fillId="7" borderId="99" xfId="0" applyNumberFormat="1" applyFont="1" applyFill="1" applyBorder="1" applyAlignment="1" applyProtection="1">
      <alignment horizontal="left" vertical="center"/>
    </xf>
    <xf numFmtId="0" fontId="0" fillId="7" borderId="100" xfId="0" applyFill="1" applyBorder="1" applyAlignment="1">
      <alignment vertical="center"/>
    </xf>
    <xf numFmtId="0" fontId="0" fillId="7" borderId="101" xfId="0" applyFill="1" applyBorder="1" applyAlignment="1">
      <alignment vertical="center"/>
    </xf>
    <xf numFmtId="0" fontId="20" fillId="0" borderId="57" xfId="0" applyNumberFormat="1" applyFont="1" applyFill="1" applyBorder="1" applyAlignment="1">
      <alignment vertical="center"/>
    </xf>
    <xf numFmtId="0" fontId="20" fillId="0" borderId="54" xfId="0" applyNumberFormat="1" applyFont="1" applyFill="1" applyBorder="1" applyAlignment="1">
      <alignment vertical="center"/>
    </xf>
    <xf numFmtId="0" fontId="40" fillId="0" borderId="39" xfId="0" applyNumberFormat="1" applyFont="1" applyFill="1" applyBorder="1" applyAlignment="1" applyProtection="1">
      <alignment horizontal="left" vertical="center"/>
    </xf>
    <xf numFmtId="0" fontId="0" fillId="0" borderId="39" xfId="0" applyFill="1" applyBorder="1" applyAlignment="1">
      <alignment vertical="center"/>
    </xf>
    <xf numFmtId="0" fontId="20" fillId="0" borderId="93" xfId="0" applyNumberFormat="1" applyFont="1" applyFill="1" applyBorder="1" applyAlignment="1">
      <alignment vertical="center"/>
    </xf>
    <xf numFmtId="0" fontId="20" fillId="0" borderId="94" xfId="0" applyNumberFormat="1" applyFont="1" applyFill="1" applyBorder="1" applyAlignment="1">
      <alignment vertical="center"/>
    </xf>
    <xf numFmtId="0" fontId="20" fillId="0" borderId="95" xfId="0" applyNumberFormat="1" applyFont="1" applyFill="1" applyBorder="1" applyAlignment="1">
      <alignment vertical="center"/>
    </xf>
    <xf numFmtId="0" fontId="20" fillId="0" borderId="96" xfId="0" applyNumberFormat="1" applyFont="1" applyFill="1" applyBorder="1" applyAlignment="1">
      <alignment vertical="center"/>
    </xf>
    <xf numFmtId="0" fontId="9" fillId="7" borderId="85" xfId="0" applyFont="1" applyFill="1" applyBorder="1" applyAlignment="1" applyProtection="1">
      <alignment horizontal="center" vertical="center"/>
    </xf>
    <xf numFmtId="0" fontId="2" fillId="7" borderId="86" xfId="0" applyFont="1" applyFill="1" applyBorder="1" applyAlignment="1">
      <alignment horizontal="center" vertical="center"/>
    </xf>
    <xf numFmtId="0" fontId="0" fillId="7" borderId="68" xfId="0" applyFill="1" applyBorder="1" applyAlignment="1">
      <alignment vertical="center"/>
    </xf>
    <xf numFmtId="0" fontId="25" fillId="0" borderId="0" xfId="0" applyFont="1" applyFill="1" applyAlignment="1">
      <alignment wrapText="1"/>
    </xf>
    <xf numFmtId="0" fontId="0" fillId="0" borderId="0" xfId="0" applyFill="1" applyAlignment="1"/>
    <xf numFmtId="0" fontId="25" fillId="0" borderId="0" xfId="0" applyFont="1" applyFill="1" applyAlignment="1" applyProtection="1">
      <alignment horizontal="center" vertical="top" wrapText="1"/>
    </xf>
    <xf numFmtId="0" fontId="0" fillId="0" borderId="0" xfId="0" applyFont="1" applyAlignment="1">
      <alignment vertical="top"/>
    </xf>
    <xf numFmtId="0" fontId="17" fillId="0" borderId="45" xfId="2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58" fillId="12" borderId="97" xfId="0" applyFont="1" applyFill="1" applyBorder="1" applyAlignment="1" applyProtection="1">
      <alignment horizontal="center" vertical="center"/>
    </xf>
    <xf numFmtId="0" fontId="0" fillId="0" borderId="90" xfId="0" applyBorder="1" applyAlignment="1">
      <alignment vertical="center"/>
    </xf>
    <xf numFmtId="0" fontId="0" fillId="0" borderId="98" xfId="0" applyBorder="1" applyAlignment="1">
      <alignment vertical="center"/>
    </xf>
    <xf numFmtId="0" fontId="45" fillId="12" borderId="73" xfId="0" applyFont="1" applyFill="1" applyBorder="1" applyAlignment="1" applyProtection="1">
      <alignment horizontal="center"/>
    </xf>
    <xf numFmtId="0" fontId="0" fillId="0" borderId="39" xfId="0" applyBorder="1" applyAlignment="1"/>
    <xf numFmtId="0" fontId="0" fillId="0" borderId="74" xfId="0" applyBorder="1" applyAlignment="1"/>
    <xf numFmtId="49" fontId="9" fillId="14" borderId="71" xfId="0" applyNumberFormat="1" applyFont="1" applyFill="1" applyBorder="1" applyAlignment="1" applyProtection="1">
      <alignment horizontal="center" vertical="center" shrinkToFit="1"/>
      <protection locked="0"/>
    </xf>
    <xf numFmtId="49" fontId="9" fillId="14" borderId="7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Alignment="1" applyProtection="1">
      <alignment horizontal="right" vertical="center" wrapText="1"/>
    </xf>
    <xf numFmtId="0" fontId="0" fillId="0" borderId="48" xfId="0" applyFill="1" applyBorder="1" applyAlignment="1">
      <alignment vertical="center"/>
    </xf>
    <xf numFmtId="0" fontId="17" fillId="15" borderId="16" xfId="2" applyFill="1" applyBorder="1" applyAlignment="1" applyProtection="1">
      <alignment horizontal="center" vertical="center"/>
      <protection locked="0"/>
    </xf>
    <xf numFmtId="0" fontId="2" fillId="15" borderId="69" xfId="0" applyFont="1" applyFill="1" applyBorder="1" applyAlignment="1" applyProtection="1">
      <alignment horizontal="center" vertical="center"/>
      <protection locked="0"/>
    </xf>
    <xf numFmtId="0" fontId="2" fillId="15" borderId="70" xfId="0" applyFont="1" applyFill="1" applyBorder="1" applyAlignment="1" applyProtection="1">
      <alignment horizontal="center" vertical="center"/>
      <protection locked="0"/>
    </xf>
    <xf numFmtId="0" fontId="9" fillId="15" borderId="71" xfId="0" applyNumberFormat="1" applyFont="1" applyFill="1" applyBorder="1" applyAlignment="1" applyProtection="1">
      <alignment horizontal="center" vertical="center" shrinkToFit="1"/>
      <protection locked="0"/>
    </xf>
    <xf numFmtId="0" fontId="0" fillId="15" borderId="75" xfId="0" applyFill="1" applyBorder="1" applyAlignment="1" applyProtection="1">
      <alignment horizontal="center" vertical="center" shrinkToFit="1"/>
      <protection locked="0"/>
    </xf>
    <xf numFmtId="0" fontId="0" fillId="15" borderId="72" xfId="0" applyFill="1" applyBorder="1" applyAlignment="1" applyProtection="1">
      <alignment horizontal="center" vertical="center" shrinkToFit="1"/>
      <protection locked="0"/>
    </xf>
    <xf numFmtId="0" fontId="28" fillId="14" borderId="71" xfId="0" applyFont="1" applyFill="1" applyBorder="1" applyAlignment="1" applyProtection="1">
      <alignment horizontal="center" vertical="center" shrinkToFit="1"/>
      <protection locked="0"/>
    </xf>
    <xf numFmtId="0" fontId="29" fillId="15" borderId="72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37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70" xfId="0" applyFont="1" applyFill="1" applyBorder="1" applyAlignment="1">
      <alignment horizontal="center" vertical="center"/>
    </xf>
    <xf numFmtId="0" fontId="2" fillId="9" borderId="76" xfId="0" applyNumberFormat="1" applyFont="1" applyFill="1" applyBorder="1" applyAlignment="1" applyProtection="1">
      <alignment horizontal="center" vertical="center" wrapText="1"/>
    </xf>
    <xf numFmtId="0" fontId="2" fillId="9" borderId="77" xfId="0" applyNumberFormat="1" applyFont="1" applyFill="1" applyBorder="1" applyAlignment="1" applyProtection="1">
      <alignment horizontal="center" vertical="center"/>
    </xf>
    <xf numFmtId="0" fontId="2" fillId="9" borderId="78" xfId="0" applyNumberFormat="1" applyFont="1" applyFill="1" applyBorder="1" applyAlignment="1" applyProtection="1">
      <alignment horizontal="center" vertical="center"/>
    </xf>
    <xf numFmtId="0" fontId="32" fillId="9" borderId="79" xfId="0" applyFont="1" applyFill="1" applyBorder="1" applyAlignment="1">
      <alignment horizontal="center" vertical="center"/>
    </xf>
    <xf numFmtId="0" fontId="32" fillId="9" borderId="80" xfId="0" applyFont="1" applyFill="1" applyBorder="1" applyAlignment="1">
      <alignment horizontal="center" vertical="center"/>
    </xf>
    <xf numFmtId="0" fontId="9" fillId="0" borderId="62" xfId="0" applyFont="1" applyBorder="1" applyAlignment="1" applyProtection="1">
      <alignment horizontal="center"/>
    </xf>
    <xf numFmtId="0" fontId="0" fillId="0" borderId="62" xfId="0" applyBorder="1" applyAlignment="1">
      <alignment horizontal="center"/>
    </xf>
    <xf numFmtId="0" fontId="2" fillId="17" borderId="116" xfId="0" applyFont="1" applyFill="1" applyBorder="1" applyAlignment="1" applyProtection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57" fillId="0" borderId="0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8" borderId="97" xfId="0" applyFont="1" applyFill="1" applyBorder="1" applyAlignment="1" applyProtection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55" fillId="7" borderId="73" xfId="0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3">
    <cellStyle name="Euro" xfId="1"/>
    <cellStyle name="Lien hypertexte" xfId="2" builtinId="8"/>
    <cellStyle name="Normal" xfId="0" builtinId="0"/>
  </cellStyles>
  <dxfs count="1">
    <dxf>
      <font>
        <color rgb="FFFFFFEB"/>
      </font>
    </dxf>
  </dxfs>
  <tableStyles count="0" defaultTableStyle="TableStyleMedium2" defaultPivotStyle="PivotStyleLight16"/>
  <colors>
    <mruColors>
      <color rgb="FFFFFFEB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2</xdr:row>
      <xdr:rowOff>1</xdr:rowOff>
    </xdr:from>
    <xdr:to>
      <xdr:col>7</xdr:col>
      <xdr:colOff>238125</xdr:colOff>
      <xdr:row>3</xdr:row>
      <xdr:rowOff>0</xdr:rowOff>
    </xdr:to>
    <xdr:sp macro="" textlink="">
      <xdr:nvSpPr>
        <xdr:cNvPr id="3189" name="Rectangle 117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>
          <a:spLocks noChangeArrowheads="1"/>
        </xdr:cNvSpPr>
      </xdr:nvSpPr>
      <xdr:spPr bwMode="auto">
        <a:xfrm>
          <a:off x="2257425" y="466726"/>
          <a:ext cx="4657725" cy="419099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noFill/>
        </a:ln>
        <a:extLst/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1600" b="1">
              <a:effectLst/>
              <a:latin typeface="+mn-lt"/>
              <a:ea typeface="+mn-ea"/>
              <a:cs typeface="+mn-cs"/>
            </a:rPr>
            <a:t>FOUESNANT BEG-MEIL</a:t>
          </a:r>
          <a:r>
            <a:rPr lang="fr-FR" sz="1600" b="1" i="0" u="none" strike="noStrike" baseline="0">
              <a:solidFill>
                <a:srgbClr val="000000"/>
              </a:solidFill>
              <a:latin typeface="+mn-lt"/>
            </a:rPr>
            <a:t>  -  4 JUIN au 6 JUIN 2022</a:t>
          </a:r>
        </a:p>
      </xdr:txBody>
    </xdr:sp>
    <xdr:clientData/>
  </xdr:twoCellAnchor>
  <xdr:twoCellAnchor>
    <xdr:from>
      <xdr:col>4</xdr:col>
      <xdr:colOff>518160</xdr:colOff>
      <xdr:row>45</xdr:row>
      <xdr:rowOff>213360</xdr:rowOff>
    </xdr:from>
    <xdr:to>
      <xdr:col>6</xdr:col>
      <xdr:colOff>419100</xdr:colOff>
      <xdr:row>45</xdr:row>
      <xdr:rowOff>449580</xdr:rowOff>
    </xdr:to>
    <xdr:sp macro="" textlink="" fLocksText="0">
      <xdr:nvSpPr>
        <xdr:cNvPr id="4" name="ZoneTexte 3"/>
        <xdr:cNvSpPr txBox="1"/>
      </xdr:nvSpPr>
      <xdr:spPr>
        <a:xfrm>
          <a:off x="4564380" y="10507980"/>
          <a:ext cx="1775460" cy="236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FR" sz="11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15240</xdr:colOff>
      <xdr:row>1</xdr:row>
      <xdr:rowOff>53340</xdr:rowOff>
    </xdr:from>
    <xdr:to>
      <xdr:col>2</xdr:col>
      <xdr:colOff>624840</xdr:colOff>
      <xdr:row>3</xdr:row>
      <xdr:rowOff>243840</xdr:rowOff>
    </xdr:to>
    <xdr:pic>
      <xdr:nvPicPr>
        <xdr:cNvPr id="8" name="Picture 11" descr="asortf-oue-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14300"/>
          <a:ext cx="198120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381000</xdr:colOff>
      <xdr:row>1</xdr:row>
      <xdr:rowOff>68580</xdr:rowOff>
    </xdr:from>
    <xdr:to>
      <xdr:col>8</xdr:col>
      <xdr:colOff>972510</xdr:colOff>
      <xdr:row>3</xdr:row>
      <xdr:rowOff>327660</xdr:rowOff>
    </xdr:to>
    <xdr:grpSp>
      <xdr:nvGrpSpPr>
        <xdr:cNvPr id="5" name="Groupe 4"/>
        <xdr:cNvGrpSpPr/>
      </xdr:nvGrpSpPr>
      <xdr:grpSpPr>
        <a:xfrm>
          <a:off x="7109460" y="129540"/>
          <a:ext cx="1749750" cy="1074420"/>
          <a:chOff x="7239000" y="129540"/>
          <a:chExt cx="1749750" cy="1074420"/>
        </a:xfrm>
      </xdr:grpSpPr>
      <xdr:pic>
        <xdr:nvPicPr>
          <xdr:cNvPr id="2" name="Image 1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39000" y="358140"/>
            <a:ext cx="1749750" cy="845820"/>
          </a:xfrm>
          <a:prstGeom prst="rect">
            <a:avLst/>
          </a:prstGeom>
        </xdr:spPr>
      </xdr:pic>
      <xdr:sp macro="" textlink="">
        <xdr:nvSpPr>
          <xdr:cNvPr id="3" name="ZoneTexte 2"/>
          <xdr:cNvSpPr txBox="1"/>
        </xdr:nvSpPr>
        <xdr:spPr>
          <a:xfrm>
            <a:off x="7322820" y="129540"/>
            <a:ext cx="1539240" cy="335280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fr-FR" sz="1800" b="1">
                <a:solidFill>
                  <a:schemeClr val="accent1">
                    <a:lumMod val="75000"/>
                  </a:schemeClr>
                </a:solidFill>
                <a:latin typeface="Century Schoolbook" panose="02040604050505020304" pitchFamily="18" charset="0"/>
              </a:rPr>
              <a:t>BEG-MEIL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uvenaghelphilippe@gmail.com" TargetMode="External"/><Relationship Id="rId1" Type="http://schemas.openxmlformats.org/officeDocument/2006/relationships/hyperlink" Target="mailto:contact@usortf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T76"/>
  <sheetViews>
    <sheetView showGridLines="0" showRowColHeaders="0" tabSelected="1" zoomScaleNormal="100" workbookViewId="0">
      <selection activeCell="F8" sqref="F8:G8"/>
    </sheetView>
  </sheetViews>
  <sheetFormatPr baseColWidth="10" defaultColWidth="11.5546875" defaultRowHeight="13.2"/>
  <cols>
    <col min="1" max="1" width="4" customWidth="1"/>
    <col min="2" max="2" width="20" customWidth="1"/>
    <col min="3" max="3" width="13.88671875" customWidth="1"/>
    <col min="4" max="4" width="21.109375" customWidth="1"/>
    <col min="5" max="5" width="12.6640625" customWidth="1"/>
    <col min="6" max="6" width="12.77734375" customWidth="1"/>
    <col min="7" max="7" width="13.6640625" customWidth="1"/>
    <col min="8" max="8" width="16.88671875" customWidth="1"/>
    <col min="9" max="9" width="15.5546875" customWidth="1"/>
    <col min="10" max="10" width="15.21875" customWidth="1"/>
    <col min="11" max="11" width="5.5546875" customWidth="1"/>
  </cols>
  <sheetData>
    <row r="1" spans="1:20" ht="5.2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36"/>
      <c r="M1" s="36"/>
    </row>
    <row r="2" spans="1:20" ht="31.5" customHeight="1" thickTop="1">
      <c r="A2" s="67"/>
      <c r="B2" s="294" t="s">
        <v>117</v>
      </c>
      <c r="C2" s="295"/>
      <c r="D2" s="295"/>
      <c r="E2" s="295"/>
      <c r="F2" s="295"/>
      <c r="G2" s="295"/>
      <c r="H2" s="295"/>
      <c r="I2" s="296"/>
      <c r="J2" s="78"/>
      <c r="K2" s="79"/>
      <c r="L2" s="36"/>
    </row>
    <row r="3" spans="1:20" ht="33" customHeight="1">
      <c r="A3" s="67"/>
      <c r="B3" s="64"/>
      <c r="C3" s="65"/>
      <c r="D3" s="65"/>
      <c r="E3" s="65"/>
      <c r="F3" s="65"/>
      <c r="G3" s="65"/>
      <c r="H3" s="65"/>
      <c r="I3" s="66"/>
      <c r="J3" s="78"/>
      <c r="K3" s="79"/>
      <c r="L3" s="36"/>
    </row>
    <row r="4" spans="1:20" ht="27.75" customHeight="1" thickBot="1">
      <c r="A4" s="67"/>
      <c r="B4" s="297" t="s">
        <v>85</v>
      </c>
      <c r="C4" s="298"/>
      <c r="D4" s="298"/>
      <c r="E4" s="298"/>
      <c r="F4" s="298"/>
      <c r="G4" s="298"/>
      <c r="H4" s="298"/>
      <c r="I4" s="299"/>
      <c r="J4" s="78"/>
      <c r="K4" s="80"/>
      <c r="L4" s="257"/>
    </row>
    <row r="5" spans="1:20" ht="9" customHeight="1" thickTop="1">
      <c r="A5" s="68"/>
      <c r="B5" s="81"/>
      <c r="C5" s="81"/>
      <c r="D5" s="81"/>
      <c r="E5" s="81"/>
      <c r="F5" s="81"/>
      <c r="G5" s="81"/>
      <c r="H5" s="81"/>
      <c r="I5" s="81"/>
      <c r="J5" s="81"/>
      <c r="K5" s="81"/>
      <c r="L5" s="36"/>
    </row>
    <row r="6" spans="1:20" s="3" customFormat="1" ht="24.75" customHeight="1">
      <c r="A6" s="69"/>
      <c r="B6" s="314" t="s">
        <v>107</v>
      </c>
      <c r="C6" s="315"/>
      <c r="D6" s="315"/>
      <c r="E6" s="315"/>
      <c r="F6" s="315"/>
      <c r="G6" s="315"/>
      <c r="H6" s="315"/>
      <c r="I6" s="315"/>
      <c r="J6" s="82"/>
      <c r="K6" s="83"/>
      <c r="L6" s="72"/>
      <c r="M6" s="4"/>
      <c r="N6" s="1"/>
      <c r="O6" s="1"/>
      <c r="P6" s="9"/>
      <c r="Q6" s="9"/>
      <c r="R6" s="9"/>
      <c r="S6" s="9"/>
      <c r="T6" s="9"/>
    </row>
    <row r="7" spans="1:20" s="2" customFormat="1" ht="12.9" customHeight="1" thickBot="1">
      <c r="A7" s="70"/>
      <c r="B7" s="84"/>
      <c r="C7" s="84"/>
      <c r="D7" s="85"/>
      <c r="E7" s="85"/>
      <c r="F7" s="85"/>
      <c r="G7" s="85"/>
      <c r="H7" s="85"/>
      <c r="I7" s="85"/>
      <c r="J7" s="85"/>
      <c r="K7" s="85"/>
      <c r="L7" s="1"/>
      <c r="M7" s="4"/>
      <c r="N7" s="1"/>
      <c r="O7" s="1"/>
      <c r="P7" s="9"/>
      <c r="Q7" s="9"/>
      <c r="R7" s="9"/>
      <c r="S7" s="9"/>
      <c r="T7" s="9"/>
    </row>
    <row r="8" spans="1:20" s="2" customFormat="1" ht="32.25" customHeight="1" thickBot="1">
      <c r="A8" s="1"/>
      <c r="B8" s="86" t="s">
        <v>84</v>
      </c>
      <c r="C8" s="87"/>
      <c r="D8" s="1"/>
      <c r="E8" s="88" t="s">
        <v>18</v>
      </c>
      <c r="F8" s="310"/>
      <c r="G8" s="311"/>
      <c r="H8" s="1"/>
      <c r="I8" s="1"/>
      <c r="J8" s="1"/>
      <c r="K8" s="1"/>
      <c r="L8" s="1"/>
      <c r="M8" s="1"/>
    </row>
    <row r="9" spans="1:20" s="2" customFormat="1" ht="15" customHeight="1" thickBot="1">
      <c r="A9" s="1"/>
      <c r="B9" s="89"/>
      <c r="C9" s="89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0" s="2" customFormat="1" ht="27" customHeight="1" thickBot="1">
      <c r="A10" s="1"/>
      <c r="B10" s="93"/>
      <c r="C10" s="88" t="s">
        <v>17</v>
      </c>
      <c r="D10" s="236"/>
      <c r="E10" s="90"/>
      <c r="F10" s="91" t="s">
        <v>131</v>
      </c>
      <c r="G10" s="236"/>
      <c r="H10" s="92" t="s">
        <v>21</v>
      </c>
      <c r="I10" s="237"/>
      <c r="J10" s="1"/>
      <c r="K10" s="1"/>
      <c r="L10" s="1"/>
      <c r="M10" s="1"/>
    </row>
    <row r="11" spans="1:20" s="2" customFormat="1" ht="12.9" customHeight="1">
      <c r="A11" s="71"/>
      <c r="B11" s="93"/>
      <c r="C11" s="94" t="s">
        <v>0</v>
      </c>
      <c r="D11" s="71"/>
      <c r="E11" s="71"/>
      <c r="F11" s="1"/>
      <c r="G11" s="162" t="s">
        <v>118</v>
      </c>
      <c r="H11" s="71"/>
      <c r="I11" s="71"/>
      <c r="J11" s="95"/>
      <c r="K11" s="95"/>
      <c r="L11" s="1"/>
    </row>
    <row r="12" spans="1:20" s="2" customFormat="1" ht="12.9" customHeight="1">
      <c r="A12" s="71"/>
      <c r="B12" s="71"/>
      <c r="C12" s="94" t="s">
        <v>91</v>
      </c>
      <c r="D12" s="1"/>
      <c r="E12" s="71"/>
      <c r="F12" s="1"/>
      <c r="G12" s="96"/>
      <c r="H12" s="71"/>
      <c r="I12" s="71"/>
      <c r="J12" s="95"/>
      <c r="K12" s="95"/>
      <c r="L12" s="1"/>
    </row>
    <row r="13" spans="1:20" s="2" customFormat="1" ht="22.5" customHeight="1">
      <c r="A13" s="71"/>
      <c r="B13" s="93"/>
      <c r="C13" s="312" t="s">
        <v>100</v>
      </c>
      <c r="D13" s="313"/>
      <c r="E13" s="313"/>
      <c r="F13" s="313"/>
      <c r="G13" s="96"/>
      <c r="H13" s="71"/>
      <c r="I13" s="71"/>
      <c r="J13" s="94"/>
      <c r="K13" s="94"/>
      <c r="L13" s="1"/>
    </row>
    <row r="14" spans="1:20" s="2" customFormat="1" ht="12.9" customHeight="1">
      <c r="A14" s="71"/>
      <c r="B14" s="71"/>
      <c r="C14" s="94" t="s">
        <v>1</v>
      </c>
      <c r="D14" s="1"/>
      <c r="E14" s="71"/>
      <c r="F14" s="1"/>
      <c r="G14" s="96"/>
      <c r="H14" s="71"/>
      <c r="I14" s="71"/>
      <c r="J14" s="95"/>
      <c r="K14" s="95"/>
      <c r="L14" s="1"/>
    </row>
    <row r="15" spans="1:20" s="2" customFormat="1" ht="13.5" customHeight="1" thickBot="1">
      <c r="A15" s="1"/>
      <c r="B15" s="1"/>
      <c r="C15" s="1"/>
      <c r="D15" s="97"/>
      <c r="E15" s="1"/>
      <c r="F15" s="1"/>
      <c r="G15" s="97"/>
      <c r="H15" s="1"/>
      <c r="I15" s="1"/>
      <c r="J15" s="1"/>
      <c r="K15" s="1"/>
      <c r="L15" s="1"/>
    </row>
    <row r="16" spans="1:20" ht="21.9" customHeight="1" thickBot="1">
      <c r="A16" s="1"/>
      <c r="B16" s="88" t="s">
        <v>19</v>
      </c>
      <c r="C16" s="307"/>
      <c r="D16" s="308"/>
      <c r="E16" s="309"/>
      <c r="F16" s="1"/>
      <c r="G16" s="88" t="s">
        <v>20</v>
      </c>
      <c r="H16" s="300"/>
      <c r="I16" s="301"/>
      <c r="J16" s="10"/>
      <c r="K16" s="11"/>
      <c r="L16" s="1"/>
      <c r="M16" s="2"/>
    </row>
    <row r="17" spans="1:13" ht="16.2" thickBot="1">
      <c r="A17" s="1"/>
      <c r="B17" s="88"/>
      <c r="C17" s="88"/>
      <c r="D17" s="98"/>
      <c r="E17" s="98"/>
      <c r="F17" s="98"/>
      <c r="G17" s="88"/>
      <c r="H17" s="98"/>
      <c r="I17" s="98"/>
      <c r="J17" s="11"/>
      <c r="K17" s="11"/>
      <c r="L17" s="1"/>
      <c r="M17" s="2"/>
    </row>
    <row r="18" spans="1:13" ht="26.1" customHeight="1" thickBot="1">
      <c r="A18" s="1"/>
      <c r="B18" s="36"/>
      <c r="C18" s="99"/>
      <c r="D18" s="92" t="s">
        <v>92</v>
      </c>
      <c r="E18" s="238"/>
      <c r="F18" s="23" t="s">
        <v>123</v>
      </c>
      <c r="G18" s="239" t="str">
        <f>IF(E18&lt;&gt;0,DATEDIF(E18,Au_01_01_année_JNE,"y")&amp; " ans"," ")</f>
        <v xml:space="preserve"> </v>
      </c>
      <c r="H18" s="24" t="s">
        <v>22</v>
      </c>
      <c r="I18" s="240"/>
      <c r="J18" s="11"/>
      <c r="K18" s="167"/>
      <c r="L18" s="1"/>
      <c r="M18" s="2"/>
    </row>
    <row r="19" spans="1:13" ht="16.05" customHeight="1">
      <c r="A19" s="1"/>
      <c r="B19" s="1"/>
      <c r="C19" s="1"/>
      <c r="D19" s="97"/>
      <c r="E19" s="1"/>
      <c r="F19" s="1"/>
      <c r="G19" s="234" t="str">
        <f xml:space="preserve"> "Au " &amp; TEXT( Au_01_01_année_JNE, "jj/mm/aaaa")</f>
        <v>Au 01/01/2022</v>
      </c>
      <c r="H19" s="1"/>
      <c r="I19" s="1"/>
      <c r="J19" s="1"/>
      <c r="K19" s="1"/>
    </row>
    <row r="20" spans="1:13" ht="15.6" thickBot="1">
      <c r="A20" s="1"/>
      <c r="B20" s="1"/>
      <c r="C20" s="1"/>
      <c r="D20" s="97"/>
      <c r="E20" s="1"/>
      <c r="F20" s="1"/>
      <c r="G20" s="100" t="s">
        <v>15</v>
      </c>
      <c r="H20" s="1"/>
      <c r="I20" s="1"/>
      <c r="J20" s="1"/>
      <c r="K20" s="1"/>
      <c r="L20" s="36"/>
    </row>
    <row r="21" spans="1:13" ht="21.9" customHeight="1" thickBot="1">
      <c r="A21" s="1"/>
      <c r="B21" s="302" t="s">
        <v>30</v>
      </c>
      <c r="C21" s="303"/>
      <c r="D21" s="241"/>
      <c r="E21" s="88" t="s">
        <v>29</v>
      </c>
      <c r="F21" s="304"/>
      <c r="G21" s="305"/>
      <c r="H21" s="305"/>
      <c r="I21" s="306"/>
      <c r="J21" s="11"/>
      <c r="K21" s="11"/>
      <c r="L21" s="36"/>
    </row>
    <row r="22" spans="1:13" ht="15.6" thickBot="1">
      <c r="A22" s="1"/>
      <c r="B22" s="1"/>
      <c r="C22" s="1"/>
      <c r="D22" s="97"/>
      <c r="E22" s="1"/>
      <c r="F22" s="1"/>
      <c r="G22" s="97"/>
      <c r="H22" s="1"/>
      <c r="I22" s="101"/>
      <c r="J22" s="101"/>
      <c r="K22" s="101"/>
      <c r="L22" s="36"/>
    </row>
    <row r="23" spans="1:13" ht="37.5" customHeight="1" thickTop="1" thickBot="1">
      <c r="A23" s="36"/>
      <c r="B23" s="19"/>
      <c r="C23" s="272" t="s">
        <v>86</v>
      </c>
      <c r="D23" s="273"/>
      <c r="E23" s="273"/>
      <c r="F23" s="273"/>
      <c r="G23" s="47" t="s">
        <v>150</v>
      </c>
      <c r="H23" s="48" t="s">
        <v>50</v>
      </c>
      <c r="I23" s="163" t="s">
        <v>141</v>
      </c>
      <c r="J23" s="106"/>
      <c r="K23" s="36"/>
      <c r="L23" s="36"/>
    </row>
    <row r="24" spans="1:13" ht="18" customHeight="1">
      <c r="A24" s="1"/>
      <c r="B24" s="1"/>
      <c r="C24" s="27" t="s">
        <v>145</v>
      </c>
      <c r="D24" s="28"/>
      <c r="E24" s="28"/>
      <c r="F24" s="29"/>
      <c r="G24" s="26">
        <f>Références!D26</f>
        <v>150</v>
      </c>
      <c r="H24" s="31">
        <f>Références!E26</f>
        <v>120</v>
      </c>
      <c r="I24" s="164">
        <f>Choix_Single_2n</f>
        <v>0</v>
      </c>
      <c r="J24" s="1"/>
      <c r="K24" s="36"/>
      <c r="L24" s="36"/>
    </row>
    <row r="25" spans="1:13" ht="18" customHeight="1" thickBot="1">
      <c r="A25" s="72"/>
      <c r="B25" s="1"/>
      <c r="C25" s="39" t="s">
        <v>144</v>
      </c>
      <c r="D25" s="40"/>
      <c r="E25" s="40"/>
      <c r="F25" s="41"/>
      <c r="G25" s="33">
        <f>Références!D27</f>
        <v>165</v>
      </c>
      <c r="H25" s="34">
        <f>Références!E27</f>
        <v>130</v>
      </c>
      <c r="I25" s="165">
        <f>Choix_Single_3n</f>
        <v>0</v>
      </c>
      <c r="J25" s="72"/>
      <c r="K25" s="36"/>
      <c r="L25" s="36"/>
    </row>
    <row r="26" spans="1:13" ht="20.25" customHeight="1" thickTop="1" thickBot="1">
      <c r="A26" s="72"/>
      <c r="B26" s="1"/>
      <c r="C26" s="112"/>
      <c r="D26" s="113" t="s">
        <v>112</v>
      </c>
      <c r="E26" s="114"/>
      <c r="F26" s="114"/>
      <c r="G26" s="115"/>
      <c r="H26" s="116"/>
      <c r="I26" s="107"/>
      <c r="J26" s="107"/>
      <c r="K26" s="72"/>
      <c r="L26" s="36"/>
    </row>
    <row r="27" spans="1:13" ht="16.2" thickTop="1" thickBot="1">
      <c r="A27" s="72"/>
      <c r="B27" s="1"/>
      <c r="C27" s="274" t="s">
        <v>146</v>
      </c>
      <c r="D27" s="275"/>
      <c r="E27" s="275"/>
      <c r="F27" s="276"/>
      <c r="G27" s="254">
        <f>Références!D28</f>
        <v>15</v>
      </c>
      <c r="H27" s="255">
        <f>Références!E28</f>
        <v>10</v>
      </c>
      <c r="I27" s="107"/>
      <c r="J27" s="107"/>
      <c r="K27" s="72"/>
      <c r="L27" s="36"/>
    </row>
    <row r="28" spans="1:13" ht="7.2" customHeight="1" thickTop="1" thickBot="1">
      <c r="A28" s="72"/>
      <c r="B28" s="1"/>
      <c r="C28" s="279"/>
      <c r="D28" s="280"/>
      <c r="E28" s="280"/>
      <c r="F28" s="280"/>
      <c r="G28" s="117"/>
      <c r="H28" s="107"/>
      <c r="I28" s="107"/>
      <c r="J28" s="107"/>
      <c r="K28" s="72"/>
      <c r="L28" s="36"/>
    </row>
    <row r="29" spans="1:13" ht="15" customHeight="1" thickTop="1" thickBot="1">
      <c r="A29" s="72"/>
      <c r="B29" s="1"/>
      <c r="C29" s="49" t="s">
        <v>143</v>
      </c>
      <c r="D29" s="50"/>
      <c r="E29" s="50"/>
      <c r="F29" s="50"/>
      <c r="G29" s="256">
        <f>Repas_Midi_3eJ</f>
        <v>0</v>
      </c>
      <c r="H29" s="107"/>
      <c r="I29" s="107"/>
      <c r="J29" s="107"/>
      <c r="K29" s="72"/>
      <c r="L29" s="36"/>
    </row>
    <row r="30" spans="1:13" ht="16.8" customHeight="1" thickTop="1" thickBot="1">
      <c r="A30" s="72"/>
      <c r="B30" s="1"/>
      <c r="C30" s="49" t="s">
        <v>149</v>
      </c>
      <c r="D30" s="50"/>
      <c r="E30" s="50"/>
      <c r="F30" s="50"/>
      <c r="G30" s="256">
        <f>Références!E33</f>
        <v>35</v>
      </c>
      <c r="H30" s="1"/>
      <c r="I30" s="107"/>
      <c r="J30" s="107"/>
      <c r="K30" s="72"/>
      <c r="L30" s="36"/>
    </row>
    <row r="31" spans="1:13" ht="9" customHeight="1" thickTop="1" thickBot="1">
      <c r="A31" s="72"/>
      <c r="B31" s="1"/>
      <c r="C31" s="119"/>
      <c r="D31" s="120"/>
      <c r="E31" s="120"/>
      <c r="F31" s="120"/>
      <c r="G31" s="117"/>
      <c r="H31" s="118"/>
      <c r="I31" s="107"/>
      <c r="J31" s="107"/>
      <c r="K31" s="72"/>
      <c r="L31" s="36"/>
    </row>
    <row r="32" spans="1:13" ht="15" customHeight="1" thickTop="1">
      <c r="A32" s="72"/>
      <c r="B32" s="36"/>
      <c r="C32" s="285" t="s">
        <v>68</v>
      </c>
      <c r="D32" s="281" t="str">
        <f>IF(Références!C38="","",Références!C38)</f>
        <v>Visite Locronan et Biscuiterie</v>
      </c>
      <c r="E32" s="282"/>
      <c r="F32" s="282"/>
      <c r="G32" s="43">
        <f>IF(Références!E38="","",Références!E38)</f>
        <v>15</v>
      </c>
      <c r="H32" s="51" t="s">
        <v>65</v>
      </c>
      <c r="I32" s="253" t="str">
        <f>IF(Références!F38="","",Références!F38)</f>
        <v>Samedi a.m</v>
      </c>
      <c r="J32" s="107"/>
      <c r="K32" s="36"/>
      <c r="L32" s="36"/>
    </row>
    <row r="33" spans="1:12" ht="15" customHeight="1">
      <c r="A33" s="1"/>
      <c r="B33" s="36"/>
      <c r="C33" s="286"/>
      <c r="D33" s="277" t="str">
        <f>IF(Références!C39="","",Références!C39)</f>
        <v>Visite Quimper</v>
      </c>
      <c r="E33" s="278"/>
      <c r="F33" s="278"/>
      <c r="G33" s="44">
        <f>IF(Références!E39="","",Références!E39)</f>
        <v>8</v>
      </c>
      <c r="H33" s="52" t="s">
        <v>66</v>
      </c>
      <c r="I33" s="46" t="str">
        <f>IF(Références!F39="","",Références!F39)</f>
        <v>Dimanche matin</v>
      </c>
      <c r="J33" s="101"/>
      <c r="K33" s="36"/>
      <c r="L33" s="36"/>
    </row>
    <row r="34" spans="1:12" ht="15" customHeight="1" thickBot="1">
      <c r="A34" s="1"/>
      <c r="B34" s="36"/>
      <c r="C34" s="287"/>
      <c r="D34" s="283" t="str">
        <f>IF(Références!C40="","",Références!C40)</f>
        <v>Visite Cité de la pêche au Guilvinec</v>
      </c>
      <c r="E34" s="284"/>
      <c r="F34" s="284"/>
      <c r="G34" s="45">
        <f>IF(Références!E40="","",Références!E40)</f>
        <v>20</v>
      </c>
      <c r="H34" s="53" t="s">
        <v>102</v>
      </c>
      <c r="I34" s="252" t="str">
        <f>IF(Références!F40="","",Références!F40)</f>
        <v>Dimanche a.m</v>
      </c>
      <c r="J34" s="101"/>
      <c r="K34" s="36"/>
      <c r="L34" s="36"/>
    </row>
    <row r="35" spans="1:12" ht="10.5" customHeight="1" thickTop="1" thickBot="1">
      <c r="A35" s="1"/>
      <c r="B35" s="102"/>
      <c r="C35" s="121"/>
      <c r="D35" s="122"/>
      <c r="E35" s="120"/>
      <c r="F35" s="120"/>
      <c r="G35" s="117"/>
      <c r="H35" s="123"/>
      <c r="I35" s="123"/>
      <c r="J35" s="101"/>
      <c r="K35" s="36"/>
      <c r="L35" s="36"/>
    </row>
    <row r="36" spans="1:12" ht="15.6">
      <c r="A36" s="1"/>
      <c r="B36" s="103"/>
      <c r="C36" s="103"/>
      <c r="D36" s="119"/>
      <c r="E36" s="124"/>
      <c r="F36" s="125"/>
      <c r="G36" s="126" t="s">
        <v>111</v>
      </c>
      <c r="H36" s="292" t="s">
        <v>139</v>
      </c>
      <c r="I36" s="293"/>
      <c r="J36" s="101"/>
      <c r="K36" s="36"/>
      <c r="L36" s="36"/>
    </row>
    <row r="37" spans="1:12" ht="18.600000000000001" thickBot="1">
      <c r="A37" s="73"/>
      <c r="B37" s="166"/>
      <c r="C37" s="108"/>
      <c r="D37" s="127"/>
      <c r="E37" s="108"/>
      <c r="F37" s="73"/>
      <c r="G37" s="73"/>
      <c r="H37" s="32" t="s">
        <v>31</v>
      </c>
      <c r="I37" s="20"/>
      <c r="J37" s="101"/>
      <c r="K37" s="108"/>
      <c r="L37" s="36"/>
    </row>
    <row r="38" spans="1:12" ht="10.5" customHeight="1">
      <c r="A38" s="74"/>
      <c r="B38" s="104"/>
      <c r="C38" s="128"/>
      <c r="D38" s="74"/>
      <c r="E38" s="74"/>
      <c r="F38" s="72"/>
      <c r="G38" s="36"/>
      <c r="H38" s="132"/>
      <c r="I38" s="133"/>
      <c r="J38" s="74"/>
      <c r="K38" s="36"/>
      <c r="L38" s="36"/>
    </row>
    <row r="39" spans="1:12" ht="15.6" thickBot="1">
      <c r="A39" s="74"/>
      <c r="B39" s="105" t="s">
        <v>80</v>
      </c>
      <c r="C39" s="105"/>
      <c r="D39" s="129" t="s">
        <v>93</v>
      </c>
      <c r="E39" s="130"/>
      <c r="F39" s="131" t="s">
        <v>81</v>
      </c>
      <c r="G39" s="130"/>
      <c r="H39" s="105" t="s">
        <v>64</v>
      </c>
      <c r="I39" s="109"/>
      <c r="J39" s="74"/>
      <c r="K39" s="109"/>
      <c r="L39" s="36"/>
    </row>
    <row r="40" spans="1:12" ht="21.9" customHeight="1" thickBot="1">
      <c r="A40" s="75"/>
      <c r="B40" s="242"/>
      <c r="C40" s="105"/>
      <c r="D40" s="243"/>
      <c r="E40" s="134"/>
      <c r="F40" s="244"/>
      <c r="G40" s="75"/>
      <c r="H40" s="245"/>
      <c r="I40" s="110"/>
      <c r="J40" s="110"/>
      <c r="K40" s="110"/>
      <c r="L40" s="36"/>
    </row>
    <row r="41" spans="1:12" ht="16.2" thickBot="1">
      <c r="A41" s="75"/>
      <c r="B41" s="13"/>
      <c r="C41" s="135"/>
      <c r="D41" s="42"/>
      <c r="E41" s="136"/>
      <c r="F41" s="36"/>
      <c r="G41" s="75"/>
      <c r="H41" s="12"/>
      <c r="I41" s="75"/>
      <c r="J41" s="111" t="s">
        <v>16</v>
      </c>
      <c r="K41" s="110"/>
      <c r="L41" s="36"/>
    </row>
    <row r="42" spans="1:12" ht="16.8" thickTop="1" thickBot="1">
      <c r="A42" s="76"/>
      <c r="B42" s="21">
        <f>IF(Choix_Formule_JNE&lt;&gt;0,IF(DATEDIF(E18,Au_01_01_année_JNE,"y")&lt;12,VLOOKUP(Choix_Formule_JNE,Tableau_Formules_JNE,3,FALSE),VLOOKUP(Choix_Formule_JNE,Tableau_Formules_JNE,2,FALSE)),0)</f>
        <v>0</v>
      </c>
      <c r="C42" s="137"/>
      <c r="D42" s="30">
        <f>IF(D40="Single",IF(Choix_Formule_JNE=Références!C26,Choix_Single_2n,IF(Choix_Formule_JNE=Références!C27,Choix_Single_3n)),IF(D40="Quadruple",IF(Choix_Formule_JNE=Références!C30,Choix_Quad_2n,IF(Choix_Formule_JNE=Références!C31,Choix_Quad_3n,"0 €")),0))</f>
        <v>0</v>
      </c>
      <c r="E42" s="137"/>
      <c r="F42" s="21">
        <f>IF(OR(F40="",F40="Non"),0,Repas_Midi_3eJ)</f>
        <v>0</v>
      </c>
      <c r="G42" s="137"/>
      <c r="H42" s="21">
        <f>IF(Choix_Options&lt;&gt;"",VLOOKUP(Choix_Options,Tableau_Tarifs_Options,4,FALSE),0)</f>
        <v>0</v>
      </c>
      <c r="I42" s="76"/>
      <c r="J42" s="22">
        <f>SUM(B42,D42,F42,H42)+J49</f>
        <v>0</v>
      </c>
      <c r="K42" s="110"/>
      <c r="L42" s="36"/>
    </row>
    <row r="43" spans="1:12" ht="15.6">
      <c r="A43" s="1"/>
      <c r="B43" s="70"/>
      <c r="C43" s="1"/>
      <c r="D43" s="138"/>
      <c r="E43" s="138"/>
      <c r="F43" s="138"/>
      <c r="G43" s="139"/>
      <c r="H43" s="138"/>
      <c r="I43" s="140"/>
      <c r="J43" s="36"/>
      <c r="K43" s="141"/>
      <c r="L43" s="36"/>
    </row>
    <row r="44" spans="1:12" ht="30" customHeight="1" thickBot="1">
      <c r="A44" s="1"/>
      <c r="B44" s="142" t="s">
        <v>89</v>
      </c>
      <c r="C44" s="1"/>
      <c r="D44" s="138"/>
      <c r="E44" s="290" t="s">
        <v>120</v>
      </c>
      <c r="F44" s="291"/>
      <c r="G44" s="291"/>
      <c r="H44" s="143" t="s">
        <v>45</v>
      </c>
      <c r="I44" s="170"/>
      <c r="J44" s="169"/>
      <c r="K44" s="36"/>
      <c r="L44" s="36"/>
    </row>
    <row r="45" spans="1:12" ht="21.9" customHeight="1" thickBot="1">
      <c r="A45" s="1"/>
      <c r="B45" s="263"/>
      <c r="C45" s="264"/>
      <c r="D45" s="265"/>
      <c r="E45" s="36"/>
      <c r="F45" s="244"/>
      <c r="G45" s="140"/>
      <c r="H45" s="244"/>
      <c r="I45" s="140"/>
      <c r="J45" s="150"/>
      <c r="K45" s="36"/>
      <c r="L45" s="36"/>
    </row>
    <row r="46" spans="1:12" ht="44.4" customHeight="1">
      <c r="A46" s="1"/>
      <c r="B46" s="1"/>
      <c r="C46" s="1"/>
      <c r="D46" s="144"/>
      <c r="E46" s="226"/>
      <c r="F46" s="227" t="s">
        <v>122</v>
      </c>
      <c r="G46" s="144"/>
      <c r="H46" s="144"/>
      <c r="I46" s="170"/>
      <c r="J46" s="150"/>
      <c r="K46" s="1"/>
      <c r="L46" s="36"/>
    </row>
    <row r="47" spans="1:12" ht="15.6" thickBot="1">
      <c r="A47" s="1"/>
      <c r="B47" s="143" t="s">
        <v>90</v>
      </c>
      <c r="C47" s="145"/>
      <c r="D47" s="146" t="s">
        <v>71</v>
      </c>
      <c r="E47" s="144"/>
      <c r="F47" s="147" t="s">
        <v>87</v>
      </c>
      <c r="G47" s="143"/>
      <c r="H47" s="147" t="s">
        <v>88</v>
      </c>
      <c r="I47" s="36"/>
      <c r="J47" s="168" t="s">
        <v>147</v>
      </c>
      <c r="K47" s="36"/>
      <c r="L47" s="36"/>
    </row>
    <row r="48" spans="1:12" ht="18" customHeight="1" thickBot="1">
      <c r="A48" s="1"/>
      <c r="B48" s="244"/>
      <c r="C48" s="145"/>
      <c r="D48" s="246"/>
      <c r="E48" s="144"/>
      <c r="F48" s="247"/>
      <c r="G48" s="144"/>
      <c r="H48" s="248"/>
      <c r="I48" s="225"/>
      <c r="J48" s="261" t="s">
        <v>151</v>
      </c>
      <c r="K48" s="36"/>
      <c r="L48" s="36"/>
    </row>
    <row r="49" spans="1:12" ht="21" customHeight="1" thickBot="1">
      <c r="A49" s="1"/>
      <c r="B49" s="36"/>
      <c r="C49" s="1"/>
      <c r="D49" s="146" t="s">
        <v>99</v>
      </c>
      <c r="E49" s="144"/>
      <c r="F49" s="95" t="s">
        <v>76</v>
      </c>
      <c r="G49" s="144"/>
      <c r="H49" s="95"/>
      <c r="I49" s="144"/>
      <c r="J49" s="30">
        <f>IF(OR(D48="Golf",D50="Golf"),Références!E33,0)</f>
        <v>0</v>
      </c>
      <c r="K49" s="36"/>
      <c r="L49" s="36"/>
    </row>
    <row r="50" spans="1:12" ht="16.2" thickBot="1">
      <c r="A50" s="1"/>
      <c r="B50" s="146" t="s">
        <v>74</v>
      </c>
      <c r="C50" s="1"/>
      <c r="D50" s="246"/>
      <c r="E50" s="143"/>
      <c r="F50" s="248"/>
      <c r="G50" s="144"/>
      <c r="H50" s="248"/>
      <c r="I50" s="144"/>
      <c r="J50" s="1"/>
      <c r="K50" s="1"/>
      <c r="L50" s="36"/>
    </row>
    <row r="51" spans="1:12" ht="18" customHeight="1" thickBot="1">
      <c r="A51" s="1"/>
      <c r="B51" s="244"/>
      <c r="C51" s="1"/>
      <c r="D51" s="148"/>
      <c r="E51" s="36"/>
      <c r="F51" s="72"/>
      <c r="G51" s="36"/>
      <c r="H51" s="144"/>
      <c r="I51" s="144"/>
      <c r="J51" s="1"/>
      <c r="K51" s="1"/>
      <c r="L51" s="36"/>
    </row>
    <row r="52" spans="1:12" ht="29.4" customHeight="1">
      <c r="A52" s="1"/>
      <c r="B52" s="262" t="s">
        <v>49</v>
      </c>
      <c r="C52" s="1"/>
      <c r="D52" s="36"/>
      <c r="E52" s="36"/>
      <c r="F52" s="144"/>
      <c r="G52" s="36"/>
      <c r="H52" s="144"/>
      <c r="I52" s="144"/>
      <c r="J52" s="1"/>
      <c r="K52" s="1"/>
      <c r="L52" s="36"/>
    </row>
    <row r="53" spans="1:12" ht="36" customHeight="1">
      <c r="A53" s="1"/>
      <c r="B53" s="288" t="s">
        <v>114</v>
      </c>
      <c r="C53" s="289"/>
      <c r="D53" s="289"/>
      <c r="E53" s="289"/>
      <c r="F53" s="289"/>
      <c r="G53" s="289"/>
      <c r="H53" s="289"/>
      <c r="I53" s="289"/>
      <c r="J53" s="289"/>
      <c r="K53" s="1"/>
      <c r="L53" s="36"/>
    </row>
    <row r="54" spans="1:12" ht="15">
      <c r="A54" s="1"/>
      <c r="B54" s="149" t="s">
        <v>97</v>
      </c>
      <c r="C54" s="1"/>
      <c r="D54" s="95"/>
      <c r="E54" s="144"/>
      <c r="F54" s="36"/>
      <c r="G54" s="95"/>
      <c r="H54" s="150"/>
      <c r="I54" s="144"/>
      <c r="J54" s="1"/>
      <c r="K54" s="1"/>
      <c r="L54" s="151"/>
    </row>
    <row r="55" spans="1:12" ht="13.5" customHeight="1">
      <c r="A55" s="1"/>
      <c r="B55" s="152" t="s">
        <v>98</v>
      </c>
      <c r="C55" s="1"/>
      <c r="D55" s="153"/>
      <c r="E55" s="144"/>
      <c r="F55" s="36"/>
      <c r="G55" s="144"/>
      <c r="H55" s="150"/>
      <c r="I55" s="144"/>
      <c r="J55" s="1"/>
      <c r="K55" s="1"/>
      <c r="L55" s="36"/>
    </row>
    <row r="56" spans="1:12" ht="6.75" customHeight="1">
      <c r="A56" s="1"/>
      <c r="B56" s="154"/>
      <c r="C56" s="1"/>
      <c r="D56" s="153"/>
      <c r="E56" s="144"/>
      <c r="F56" s="36"/>
      <c r="G56" s="144"/>
      <c r="H56" s="150"/>
      <c r="I56" s="144"/>
      <c r="J56" s="1"/>
      <c r="K56" s="1"/>
      <c r="L56" s="36"/>
    </row>
    <row r="57" spans="1:12" ht="17.25" customHeight="1">
      <c r="A57" s="1"/>
      <c r="B57" s="155" t="s">
        <v>108</v>
      </c>
      <c r="C57" s="1"/>
      <c r="D57" s="144"/>
      <c r="E57" s="144"/>
      <c r="F57" s="36"/>
      <c r="G57" s="144"/>
      <c r="H57" s="150"/>
      <c r="I57" s="144"/>
      <c r="J57" s="1"/>
      <c r="K57" s="1"/>
      <c r="L57" s="36"/>
    </row>
    <row r="58" spans="1:12" ht="18" customHeight="1" thickBot="1">
      <c r="A58" s="1"/>
      <c r="B58" s="156" t="s">
        <v>116</v>
      </c>
      <c r="C58" s="157"/>
      <c r="D58" s="158"/>
      <c r="E58" s="144"/>
      <c r="F58" s="144"/>
      <c r="G58" s="144"/>
      <c r="H58" s="150"/>
      <c r="I58" s="144"/>
      <c r="J58" s="1"/>
      <c r="K58" s="1"/>
      <c r="L58" s="36"/>
    </row>
    <row r="59" spans="1:12" ht="19.2" thickTop="1" thickBot="1">
      <c r="A59" s="1"/>
      <c r="B59" s="159" t="s">
        <v>115</v>
      </c>
      <c r="C59" s="160"/>
      <c r="D59" s="160"/>
      <c r="E59" s="144"/>
      <c r="F59" s="144"/>
      <c r="G59" s="266" t="s">
        <v>23</v>
      </c>
      <c r="H59" s="267"/>
      <c r="I59" s="267"/>
      <c r="J59" s="268"/>
      <c r="K59" s="1"/>
      <c r="L59" s="36"/>
    </row>
    <row r="60" spans="1:12" ht="26.25" customHeight="1" thickBot="1">
      <c r="A60" s="1"/>
      <c r="B60" s="35" t="s">
        <v>63</v>
      </c>
      <c r="C60" s="35" t="s">
        <v>94</v>
      </c>
      <c r="D60" s="35" t="s">
        <v>95</v>
      </c>
      <c r="E60" s="35" t="s">
        <v>96</v>
      </c>
      <c r="F60" s="144"/>
      <c r="G60" s="269" t="s">
        <v>142</v>
      </c>
      <c r="H60" s="270"/>
      <c r="I60" s="270"/>
      <c r="J60" s="271"/>
      <c r="K60" s="1"/>
      <c r="L60" s="36"/>
    </row>
    <row r="61" spans="1:12" ht="18" customHeight="1" thickTop="1" thickBot="1">
      <c r="A61" s="1"/>
      <c r="B61" s="25">
        <v>0.1</v>
      </c>
      <c r="C61" s="25">
        <v>0.5</v>
      </c>
      <c r="D61" s="25">
        <v>0.75</v>
      </c>
      <c r="E61" s="25">
        <v>1</v>
      </c>
      <c r="F61" s="144"/>
      <c r="G61" s="144"/>
      <c r="H61" s="150"/>
      <c r="I61" s="144"/>
      <c r="J61" s="1"/>
      <c r="K61" s="1"/>
      <c r="L61" s="36"/>
    </row>
    <row r="62" spans="1:12" ht="15">
      <c r="A62" s="1"/>
      <c r="B62" s="36"/>
      <c r="C62" s="1"/>
      <c r="D62" s="144"/>
      <c r="E62" s="144"/>
      <c r="F62" s="144"/>
      <c r="G62" s="144"/>
      <c r="H62" s="150"/>
      <c r="I62" s="144"/>
      <c r="J62" s="1"/>
      <c r="K62" s="1"/>
      <c r="L62" s="36"/>
    </row>
    <row r="63" spans="1:1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3.8">
      <c r="A64" s="7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3.8">
      <c r="A67" s="36"/>
      <c r="B67" s="36"/>
      <c r="C67" s="36"/>
      <c r="D67" s="36"/>
      <c r="E67" s="36"/>
      <c r="F67" s="36"/>
      <c r="G67" s="36"/>
      <c r="H67" s="161"/>
      <c r="I67" s="161"/>
      <c r="J67" s="107"/>
      <c r="K67" s="72"/>
      <c r="L67" s="36"/>
    </row>
    <row r="68" spans="1:12" ht="15">
      <c r="A68" s="36"/>
      <c r="B68" s="36"/>
      <c r="C68" s="36"/>
      <c r="D68" s="36"/>
      <c r="E68" s="36"/>
      <c r="F68" s="36"/>
      <c r="G68" s="36"/>
      <c r="H68" s="7"/>
      <c r="I68" s="7"/>
      <c r="J68" s="7"/>
      <c r="K68" s="1"/>
      <c r="L68" s="36"/>
    </row>
    <row r="69" spans="1:12" ht="15">
      <c r="A69" s="36"/>
      <c r="B69" s="36"/>
      <c r="C69" s="36"/>
      <c r="D69" s="36"/>
      <c r="E69" s="36"/>
      <c r="F69" s="36"/>
      <c r="G69" s="36"/>
      <c r="H69" s="7"/>
      <c r="I69" s="7"/>
      <c r="J69" s="7"/>
      <c r="K69" s="1"/>
      <c r="L69" s="36"/>
    </row>
    <row r="70" spans="1:12" ht="15">
      <c r="A70" s="36"/>
      <c r="H70" s="7"/>
      <c r="I70" s="7"/>
      <c r="J70" s="7"/>
      <c r="K70" s="2"/>
    </row>
    <row r="71" spans="1:12" ht="15">
      <c r="A71" s="36"/>
      <c r="H71" s="7"/>
      <c r="I71" s="7"/>
      <c r="J71" s="7"/>
      <c r="K71" s="2"/>
    </row>
    <row r="72" spans="1:12" ht="15">
      <c r="A72" s="36"/>
      <c r="H72" s="7"/>
      <c r="I72" s="7"/>
      <c r="J72" s="7"/>
      <c r="K72" s="2"/>
    </row>
    <row r="73" spans="1:12" ht="15">
      <c r="H73" s="7"/>
      <c r="I73" s="7"/>
      <c r="J73" s="7"/>
      <c r="K73" s="2"/>
    </row>
    <row r="74" spans="1:12" ht="15">
      <c r="H74" s="7"/>
      <c r="I74" s="7"/>
      <c r="J74" s="7"/>
      <c r="K74" s="2"/>
    </row>
    <row r="75" spans="1:12" ht="15">
      <c r="H75" s="7"/>
      <c r="I75" s="7"/>
      <c r="J75" s="7"/>
      <c r="K75" s="2"/>
    </row>
    <row r="76" spans="1:12" ht="15">
      <c r="H76" s="7"/>
      <c r="I76" s="7"/>
      <c r="J76" s="7"/>
      <c r="K76" s="2"/>
    </row>
  </sheetData>
  <sheetProtection password="AA44" sheet="1" objects="1" scenarios="1" selectLockedCells="1"/>
  <mergeCells count="22">
    <mergeCell ref="B2:I2"/>
    <mergeCell ref="B4:I4"/>
    <mergeCell ref="H16:I16"/>
    <mergeCell ref="B21:C21"/>
    <mergeCell ref="F21:I21"/>
    <mergeCell ref="C16:E16"/>
    <mergeCell ref="F8:G8"/>
    <mergeCell ref="C13:F13"/>
    <mergeCell ref="B6:I6"/>
    <mergeCell ref="B45:D45"/>
    <mergeCell ref="G59:J59"/>
    <mergeCell ref="G60:J60"/>
    <mergeCell ref="C23:F23"/>
    <mergeCell ref="C27:F27"/>
    <mergeCell ref="D33:F33"/>
    <mergeCell ref="C28:F28"/>
    <mergeCell ref="D32:F32"/>
    <mergeCell ref="D34:F34"/>
    <mergeCell ref="C32:C34"/>
    <mergeCell ref="B53:J53"/>
    <mergeCell ref="E44:G44"/>
    <mergeCell ref="H36:I36"/>
  </mergeCells>
  <phoneticPr fontId="11" type="noConversion"/>
  <conditionalFormatting sqref="G10">
    <cfRule type="expression" dxfId="0" priority="1">
      <formula>AND($D$10&lt;&gt;"AGT",$D$10&lt;&gt;"")</formula>
    </cfRule>
  </conditionalFormatting>
  <dataValidations count="22">
    <dataValidation type="list" showInputMessage="1" showErrorMessage="1" errorTitle="Mauvais Nom de Société" error="Choisir parmi la liste déroulante" sqref="G10">
      <formula1>IF($D10="AGT",Liste_Société," ")</formula1>
    </dataValidation>
    <dataValidation operator="equal" allowBlank="1" showErrorMessage="1" prompt="_x000a_RFI=RadioFr.Int." sqref="H68:J76">
      <formula1>0</formula1>
      <formula2>0</formula2>
    </dataValidation>
    <dataValidation type="list" allowBlank="1" showInputMessage="1" showErrorMessage="1" sqref="B51">
      <formula1>"Oui,Non"</formula1>
    </dataValidation>
    <dataValidation type="list" allowBlank="1" showInputMessage="1" showErrorMessage="1" sqref="H45">
      <formula1>Choix_Transport</formula1>
    </dataValidation>
    <dataValidation type="list" allowBlank="1" showInputMessage="1" showErrorMessage="1" sqref="B48">
      <formula1>"Compétiteur, Accompagnateur"</formula1>
    </dataValidation>
    <dataValidation allowBlank="1" showErrorMessage="1" error="Saisir un nombre" sqref="D42 J49"/>
    <dataValidation type="whole" allowBlank="1" showErrorMessage="1" error="Saisir un nombre" sqref="B42">
      <formula1>0</formula1>
      <formula2>99999</formula2>
    </dataValidation>
    <dataValidation type="list" operator="equal" allowBlank="1" showErrorMessage="1" errorTitle="Formule ski" error="Cliquer sur la flèche juste à droite pour choisir votre formule." sqref="B40">
      <formula1>Liste_Formules_JNE</formula1>
    </dataValidation>
    <dataValidation operator="equal" allowBlank="1" showErrorMessage="1" sqref="F36 G34:H34 G32:H32 D36 G23 G35 G33 C24:C31 G25:G31 I37">
      <formula1>0</formula1>
      <formula2>0</formula2>
    </dataValidation>
    <dataValidation type="list" allowBlank="1" showInputMessage="1" showErrorMessage="1" sqref="D48 D50">
      <formula1>Liste_Sports</formula1>
    </dataValidation>
    <dataValidation type="whole" allowBlank="1" showErrorMessage="1" error="Saisir un nombre" sqref="H42 F42">
      <formula1>0</formula1>
      <formula2>9999999999</formula2>
    </dataValidation>
    <dataValidation type="list" allowBlank="1" showInputMessage="1" showErrorMessage="1" sqref="H40">
      <formula1>Liste_Options</formula1>
    </dataValidation>
    <dataValidation type="list" operator="equal" allowBlank="1" showErrorMessage="1" sqref="D10">
      <formula1>Liste_Statut</formula1>
    </dataValidation>
    <dataValidation type="list" allowBlank="1" showInputMessage="1" showErrorMessage="1" sqref="F8:G8">
      <formula1>Liste_AS</formula1>
    </dataValidation>
    <dataValidation type="whole" allowBlank="1" showErrorMessage="1" errorTitle="Erreur de saisie" error="Merci de saisir un numéro de téléphone portable, commençant par 06, sans espace entre les chiffres et sur 10 chiffres_x000a__x000a_Exemple: 0612345678" sqref="D21">
      <formula1>600000000</formula1>
      <formula2>999999999</formula2>
    </dataValidation>
    <dataValidation operator="equal" allowBlank="1" showErrorMessage="1" sqref="F18:G18"/>
    <dataValidation type="list" allowBlank="1" showErrorMessage="1" errorTitle="Date de naissance" error="Merci de saisir votre date de naissance sous la forme JJ/MM/AAAA_x000a_Exemple 01/01/1960" sqref="I18">
      <formula1>"F,H"</formula1>
    </dataValidation>
    <dataValidation type="whole" errorStyle="warning" allowBlank="1" showErrorMessage="1" error="Saisir un nombre entier compris entre 1 et 999999" sqref="I10">
      <formula1>1</formula1>
      <formula2>999999</formula2>
    </dataValidation>
    <dataValidation allowBlank="1" showErrorMessage="1" errorTitle="Date de naissance" error="Merci de saisir votre date de naissance sous la forme JJ/MM/AAAA_x000a_Exemple 01/01/1960" sqref="E18"/>
    <dataValidation type="list" allowBlank="1" showInputMessage="1" showErrorMessage="1" sqref="D40">
      <formula1>IF(B40="Sans hébergement","",IF(ROUND(LEFT(G18,2),2)&lt;12,Choix_Chambre_Enfant,Choix_Chambre))</formula1>
    </dataValidation>
    <dataValidation type="list" allowBlank="1" showInputMessage="1" showErrorMessage="1" sqref="F40">
      <formula1>"Non,Oui,A emporter"</formula1>
    </dataValidation>
    <dataValidation type="list" allowBlank="1" showInputMessage="1" showErrorMessage="1" sqref="F45">
      <formula1>"Classique, Végétarien, Allergies,Autre"</formula1>
    </dataValidation>
  </dataValidations>
  <hyperlinks>
    <hyperlink ref="H37" r:id="rId1"/>
    <hyperlink ref="H36" r:id="rId2"/>
  </hyperlinks>
  <printOptions horizontalCentered="1"/>
  <pageMargins left="0.25" right="0.25" top="0.75" bottom="0.75" header="0.3" footer="0.3"/>
  <pageSetup paperSize="9" scale="69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44"/>
  <sheetViews>
    <sheetView zoomScaleNormal="100" workbookViewId="0">
      <selection activeCell="D6" sqref="D6"/>
    </sheetView>
  </sheetViews>
  <sheetFormatPr baseColWidth="10" defaultColWidth="11.5546875" defaultRowHeight="13.2"/>
  <cols>
    <col min="1" max="1" width="2" customWidth="1"/>
    <col min="2" max="2" width="23.5546875" customWidth="1"/>
    <col min="3" max="3" width="22.5546875" customWidth="1"/>
    <col min="4" max="4" width="24.33203125" customWidth="1"/>
    <col min="5" max="5" width="22.88671875" customWidth="1"/>
    <col min="6" max="6" width="14.109375" customWidth="1"/>
    <col min="7" max="7" width="6.88671875" customWidth="1"/>
    <col min="10" max="10" width="7.77734375" customWidth="1"/>
  </cols>
  <sheetData>
    <row r="1" spans="1:10" ht="12" customHeight="1" thickBot="1"/>
    <row r="2" spans="1:10" ht="39.75" customHeight="1" thickTop="1" thickBot="1">
      <c r="B2" s="329" t="s">
        <v>124</v>
      </c>
      <c r="C2" s="330"/>
      <c r="D2" s="330"/>
      <c r="E2" s="331"/>
      <c r="H2" s="323" t="s">
        <v>130</v>
      </c>
      <c r="I2" s="324"/>
    </row>
    <row r="3" spans="1:10" ht="19.2" customHeight="1" thickTop="1" thickBot="1">
      <c r="B3" s="332" t="s">
        <v>121</v>
      </c>
      <c r="C3" s="333"/>
      <c r="D3" s="333"/>
      <c r="E3" s="334"/>
      <c r="H3" s="325" t="s">
        <v>152</v>
      </c>
      <c r="I3" s="326"/>
    </row>
    <row r="4" spans="1:10" ht="13.5" customHeight="1" thickTop="1" thickBot="1">
      <c r="A4" s="36"/>
      <c r="B4" s="37"/>
      <c r="C4" s="38"/>
      <c r="D4" s="38"/>
      <c r="E4" s="38"/>
      <c r="F4" s="38"/>
      <c r="G4" s="327" t="s">
        <v>129</v>
      </c>
      <c r="H4" s="328"/>
      <c r="I4" s="328"/>
      <c r="J4" s="328"/>
    </row>
    <row r="5" spans="1:10" ht="18.75" customHeight="1" thickBot="1">
      <c r="B5" s="54" t="s">
        <v>28</v>
      </c>
      <c r="C5" s="316" t="s">
        <v>27</v>
      </c>
      <c r="D5" s="317"/>
      <c r="E5" s="54" t="s">
        <v>72</v>
      </c>
    </row>
    <row r="6" spans="1:10">
      <c r="B6" s="14" t="s">
        <v>2</v>
      </c>
      <c r="C6" s="180" t="s">
        <v>24</v>
      </c>
      <c r="D6" s="181">
        <v>30</v>
      </c>
      <c r="E6" s="193" t="s">
        <v>73</v>
      </c>
    </row>
    <row r="7" spans="1:10">
      <c r="B7" s="5" t="s">
        <v>3</v>
      </c>
      <c r="C7" s="182" t="s">
        <v>25</v>
      </c>
      <c r="D7" s="183">
        <v>30</v>
      </c>
      <c r="E7" s="194" t="s">
        <v>34</v>
      </c>
    </row>
    <row r="8" spans="1:10">
      <c r="B8" s="5" t="s">
        <v>4</v>
      </c>
      <c r="C8" s="182" t="s">
        <v>127</v>
      </c>
      <c r="D8" s="183">
        <v>15</v>
      </c>
      <c r="E8" s="195" t="s">
        <v>46</v>
      </c>
    </row>
    <row r="9" spans="1:10">
      <c r="B9" s="5" t="s">
        <v>5</v>
      </c>
      <c r="C9" s="182" t="s">
        <v>128</v>
      </c>
      <c r="D9" s="183">
        <v>30</v>
      </c>
      <c r="E9" s="195" t="s">
        <v>47</v>
      </c>
    </row>
    <row r="10" spans="1:10" ht="13.8" thickBot="1">
      <c r="B10" s="5" t="s">
        <v>6</v>
      </c>
      <c r="C10" s="184" t="s">
        <v>26</v>
      </c>
      <c r="D10" s="185">
        <v>60</v>
      </c>
      <c r="E10" s="196" t="s">
        <v>48</v>
      </c>
    </row>
    <row r="11" spans="1:10" ht="13.8" thickBot="1">
      <c r="B11" s="15" t="s">
        <v>7</v>
      </c>
      <c r="C11" s="55" t="s">
        <v>51</v>
      </c>
      <c r="D11" s="54" t="s">
        <v>59</v>
      </c>
      <c r="E11" s="197" t="s">
        <v>83</v>
      </c>
    </row>
    <row r="12" spans="1:10">
      <c r="B12" s="15" t="s">
        <v>8</v>
      </c>
      <c r="C12" s="186" t="s">
        <v>56</v>
      </c>
      <c r="D12" s="190" t="s">
        <v>60</v>
      </c>
      <c r="E12" s="235" t="s">
        <v>125</v>
      </c>
    </row>
    <row r="13" spans="1:10">
      <c r="B13" s="15" t="s">
        <v>9</v>
      </c>
      <c r="C13" s="187" t="s">
        <v>57</v>
      </c>
      <c r="D13" s="191" t="s">
        <v>58</v>
      </c>
      <c r="E13" s="235" t="s">
        <v>126</v>
      </c>
    </row>
    <row r="14" spans="1:10">
      <c r="B14" s="5" t="s">
        <v>110</v>
      </c>
      <c r="C14" s="187" t="s">
        <v>137</v>
      </c>
      <c r="D14" s="191" t="s">
        <v>61</v>
      </c>
      <c r="E14" s="198" t="s">
        <v>35</v>
      </c>
    </row>
    <row r="15" spans="1:10" ht="13.8" thickBot="1">
      <c r="B15" s="16" t="s">
        <v>10</v>
      </c>
      <c r="C15" s="188"/>
      <c r="D15" s="192" t="s">
        <v>62</v>
      </c>
      <c r="E15" s="197" t="s">
        <v>36</v>
      </c>
    </row>
    <row r="16" spans="1:10" ht="13.8" thickBot="1">
      <c r="B16" s="16" t="s">
        <v>67</v>
      </c>
      <c r="C16" s="54" t="s">
        <v>32</v>
      </c>
      <c r="E16" s="198" t="s">
        <v>77</v>
      </c>
    </row>
    <row r="17" spans="2:5">
      <c r="B17" s="8" t="s">
        <v>11</v>
      </c>
      <c r="C17" s="186" t="s">
        <v>33</v>
      </c>
      <c r="E17" s="198" t="s">
        <v>78</v>
      </c>
    </row>
    <row r="18" spans="2:5">
      <c r="B18" s="5" t="s">
        <v>12</v>
      </c>
      <c r="C18" s="187" t="s">
        <v>44</v>
      </c>
      <c r="E18" s="199" t="s">
        <v>79</v>
      </c>
    </row>
    <row r="19" spans="2:5">
      <c r="B19" s="5" t="s">
        <v>13</v>
      </c>
      <c r="C19" s="187" t="s">
        <v>41</v>
      </c>
      <c r="E19" s="194" t="s">
        <v>37</v>
      </c>
    </row>
    <row r="20" spans="2:5" ht="13.8" thickBot="1">
      <c r="B20" s="6" t="s">
        <v>14</v>
      </c>
      <c r="C20" s="187" t="s">
        <v>42</v>
      </c>
      <c r="E20" s="195" t="s">
        <v>38</v>
      </c>
    </row>
    <row r="21" spans="2:5" ht="13.8" thickBot="1">
      <c r="B21" s="9"/>
      <c r="C21" s="189" t="s">
        <v>43</v>
      </c>
      <c r="E21" s="194" t="s">
        <v>39</v>
      </c>
    </row>
    <row r="22" spans="2:5" ht="13.8" thickBot="1">
      <c r="E22" s="224"/>
    </row>
    <row r="23" spans="2:5" ht="13.8" thickBot="1">
      <c r="B23" s="63" t="s">
        <v>113</v>
      </c>
      <c r="C23" s="62">
        <v>44562</v>
      </c>
    </row>
    <row r="24" spans="2:5" ht="13.8" thickBot="1">
      <c r="B24" s="9"/>
      <c r="C24" s="9"/>
    </row>
    <row r="25" spans="2:5" ht="18" customHeight="1" thickBot="1">
      <c r="C25" s="56" t="s">
        <v>40</v>
      </c>
      <c r="D25" s="57" t="s">
        <v>52</v>
      </c>
      <c r="E25" s="58" t="s">
        <v>53</v>
      </c>
    </row>
    <row r="26" spans="2:5">
      <c r="B26" s="320" t="s">
        <v>54</v>
      </c>
      <c r="C26" s="200" t="s">
        <v>55</v>
      </c>
      <c r="D26" s="203">
        <v>150</v>
      </c>
      <c r="E26" s="204">
        <v>120</v>
      </c>
    </row>
    <row r="27" spans="2:5">
      <c r="B27" s="321"/>
      <c r="C27" s="201" t="s">
        <v>109</v>
      </c>
      <c r="D27" s="205">
        <v>165</v>
      </c>
      <c r="E27" s="206">
        <v>130</v>
      </c>
    </row>
    <row r="28" spans="2:5" ht="13.8" thickBot="1">
      <c r="B28" s="322"/>
      <c r="C28" s="202" t="s">
        <v>119</v>
      </c>
      <c r="D28" s="258">
        <v>15</v>
      </c>
      <c r="E28" s="258">
        <v>10</v>
      </c>
    </row>
    <row r="29" spans="2:5" ht="7.8" customHeight="1" thickBot="1">
      <c r="B29" s="17"/>
      <c r="C29" s="17"/>
      <c r="D29" s="18"/>
    </row>
    <row r="30" spans="2:5">
      <c r="B30" s="318" t="s">
        <v>138</v>
      </c>
      <c r="C30" s="200" t="s">
        <v>55</v>
      </c>
      <c r="D30" s="249"/>
    </row>
    <row r="31" spans="2:5" ht="13.8" thickBot="1">
      <c r="B31" s="319"/>
      <c r="C31" s="202" t="s">
        <v>109</v>
      </c>
      <c r="D31" s="250"/>
    </row>
    <row r="32" spans="2:5">
      <c r="B32" s="318" t="s">
        <v>75</v>
      </c>
      <c r="C32" s="200" t="s">
        <v>55</v>
      </c>
      <c r="D32" s="207"/>
      <c r="E32" s="259" t="s">
        <v>148</v>
      </c>
    </row>
    <row r="33" spans="2:6" ht="13.8" thickBot="1">
      <c r="B33" s="319"/>
      <c r="C33" s="202" t="s">
        <v>109</v>
      </c>
      <c r="D33" s="208"/>
      <c r="E33" s="260">
        <v>35</v>
      </c>
    </row>
    <row r="34" spans="2:6" ht="9.75" customHeight="1" thickBot="1">
      <c r="B34" s="17"/>
      <c r="C34" s="17"/>
      <c r="D34" s="209"/>
    </row>
    <row r="35" spans="2:6" ht="13.8" thickBot="1">
      <c r="C35" s="59" t="s">
        <v>82</v>
      </c>
      <c r="D35" s="251">
        <v>0</v>
      </c>
    </row>
    <row r="36" spans="2:6">
      <c r="B36" s="17"/>
      <c r="C36" s="17"/>
      <c r="D36" s="18"/>
    </row>
    <row r="37" spans="2:6" ht="13.8" thickBot="1">
      <c r="B37" s="17"/>
      <c r="C37" s="17"/>
      <c r="D37" s="18"/>
    </row>
    <row r="38" spans="2:6">
      <c r="B38" s="60" t="s">
        <v>70</v>
      </c>
      <c r="C38" s="228" t="s">
        <v>132</v>
      </c>
      <c r="D38" s="229"/>
      <c r="E38" s="210">
        <v>15</v>
      </c>
      <c r="F38" s="211" t="s">
        <v>134</v>
      </c>
    </row>
    <row r="39" spans="2:6">
      <c r="B39" s="61" t="s">
        <v>69</v>
      </c>
      <c r="C39" s="230" t="s">
        <v>136</v>
      </c>
      <c r="D39" s="231"/>
      <c r="E39" s="212">
        <v>8</v>
      </c>
      <c r="F39" s="213" t="s">
        <v>135</v>
      </c>
    </row>
    <row r="40" spans="2:6" ht="13.8" thickBot="1">
      <c r="B40" s="171" t="s">
        <v>101</v>
      </c>
      <c r="C40" s="232" t="s">
        <v>133</v>
      </c>
      <c r="D40" s="233"/>
      <c r="E40" s="214">
        <v>20</v>
      </c>
      <c r="F40" s="215" t="s">
        <v>140</v>
      </c>
    </row>
    <row r="41" spans="2:6" hidden="1">
      <c r="B41" s="220" t="s">
        <v>103</v>
      </c>
      <c r="C41" s="172"/>
      <c r="D41" s="173"/>
      <c r="E41" s="216">
        <f>IF(B41&lt;&gt;"",E38+E39,"")</f>
        <v>23</v>
      </c>
    </row>
    <row r="42" spans="2:6" hidden="1">
      <c r="B42" s="221" t="s">
        <v>104</v>
      </c>
      <c r="C42" s="174"/>
      <c r="D42" s="175"/>
      <c r="E42" s="217">
        <f>IF(B42&lt;&gt;"",E38+E40,"")</f>
        <v>35</v>
      </c>
    </row>
    <row r="43" spans="2:6" hidden="1">
      <c r="B43" s="222" t="s">
        <v>105</v>
      </c>
      <c r="C43" s="176"/>
      <c r="D43" s="177"/>
      <c r="E43" s="218">
        <f>IF(B43&lt;&gt;"",E39+E40,"")</f>
        <v>28</v>
      </c>
    </row>
    <row r="44" spans="2:6" ht="13.8" hidden="1" thickBot="1">
      <c r="B44" s="223" t="s">
        <v>106</v>
      </c>
      <c r="C44" s="178"/>
      <c r="D44" s="179"/>
      <c r="E44" s="219">
        <f>IF(B44&lt;&gt;"",SUM(E38:E40),"")</f>
        <v>43</v>
      </c>
    </row>
  </sheetData>
  <sheetProtection password="AA44" sheet="1" objects="1" scenarios="1" selectLockedCells="1"/>
  <mergeCells count="9">
    <mergeCell ref="C5:D5"/>
    <mergeCell ref="B32:B33"/>
    <mergeCell ref="B26:B28"/>
    <mergeCell ref="H2:I2"/>
    <mergeCell ref="H3:I3"/>
    <mergeCell ref="G4:J4"/>
    <mergeCell ref="B2:E2"/>
    <mergeCell ref="B3:E3"/>
    <mergeCell ref="B30:B31"/>
  </mergeCells>
  <phoneticPr fontId="11" type="noConversion"/>
  <dataValidations count="10">
    <dataValidation operator="equal" allowBlank="1" showErrorMessage="1" sqref="B30:B34 B26 B36:B37 D35 C34:C37 B29:C29">
      <formula1>0</formula1>
      <formula2>0</formula2>
    </dataValidation>
    <dataValidation type="list" allowBlank="1" showInputMessage="1" showErrorMessage="1" sqref="B41">
      <formula1>"Options 1+2,"</formula1>
    </dataValidation>
    <dataValidation type="list" allowBlank="1" showInputMessage="1" showErrorMessage="1" sqref="B42">
      <formula1>"Options 1+3,"</formula1>
    </dataValidation>
    <dataValidation type="list" allowBlank="1" showInputMessage="1" showErrorMessage="1" sqref="B43">
      <formula1>"Options 2+3,"</formula1>
    </dataValidation>
    <dataValidation type="list" allowBlank="1" showInputMessage="1" showErrorMessage="1" sqref="B44">
      <formula1>"Options 1+2+3,"</formula1>
    </dataValidation>
    <dataValidation type="list" allowBlank="1" showInputMessage="1" showErrorMessage="1" sqref="B38">
      <formula1>"Option 1,"</formula1>
    </dataValidation>
    <dataValidation type="list" allowBlank="1" showInputMessage="1" showErrorMessage="1" sqref="B39">
      <formula1>"Option 2,"</formula1>
    </dataValidation>
    <dataValidation type="list" allowBlank="1" showInputMessage="1" showErrorMessage="1" sqref="B40">
      <formula1>"Option 3,"</formula1>
    </dataValidation>
    <dataValidation type="list" allowBlank="1" showInputMessage="1" showErrorMessage="1" sqref="C27 C33 C31">
      <formula1>"3 Nuitées,"</formula1>
    </dataValidation>
    <dataValidation type="list" allowBlank="1" showInputMessage="1" showErrorMessage="1" sqref="C26 C32 C30">
      <formula1>"2 Nuitées,"</formula1>
    </dataValidation>
  </dataValidations>
  <pageMargins left="0.15763888888888888" right="0.15763888888888888" top="0.39513888888888893" bottom="0.39513888888888893" header="0.15763888888888888" footer="0.15763888888888888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"/>
  <sheetViews>
    <sheetView workbookViewId="0">
      <selection activeCell="C12" sqref="C12"/>
    </sheetView>
  </sheetViews>
  <sheetFormatPr baseColWidth="10" defaultRowHeight="13.2"/>
  <sheetData/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25</vt:i4>
      </vt:variant>
    </vt:vector>
  </HeadingPairs>
  <TitlesOfParts>
    <vt:vector size="28" baseType="lpstr">
      <vt:lpstr>Inscription</vt:lpstr>
      <vt:lpstr>Références</vt:lpstr>
      <vt:lpstr>Feuil1</vt:lpstr>
      <vt:lpstr>Au_01_01_année_JNE</vt:lpstr>
      <vt:lpstr>Choix_Chambre</vt:lpstr>
      <vt:lpstr>Choix_Chambre_Enfant</vt:lpstr>
      <vt:lpstr>Choix_Formule_JNE</vt:lpstr>
      <vt:lpstr>Choix_Options</vt:lpstr>
      <vt:lpstr>Choix_Quad_2n</vt:lpstr>
      <vt:lpstr>Choix_Quad_3n</vt:lpstr>
      <vt:lpstr>Choix_Single_2n</vt:lpstr>
      <vt:lpstr>Choix_Single_3n</vt:lpstr>
      <vt:lpstr>Choix_Transport</vt:lpstr>
      <vt:lpstr>CJT</vt:lpstr>
      <vt:lpstr>Liste_AS</vt:lpstr>
      <vt:lpstr>Liste_Formules_JNE</vt:lpstr>
      <vt:lpstr>Liste_Options</vt:lpstr>
      <vt:lpstr>Liste_Prix_Formules_JNE</vt:lpstr>
      <vt:lpstr>Liste_Société</vt:lpstr>
      <vt:lpstr>Liste_Sports</vt:lpstr>
      <vt:lpstr>Liste_Statut</vt:lpstr>
      <vt:lpstr>Repas_Midi_3eJ</vt:lpstr>
      <vt:lpstr>Tableau_Cotisations</vt:lpstr>
      <vt:lpstr>Tableau_Formules_JNE</vt:lpstr>
      <vt:lpstr>Tableau_Tarifs_Options</vt:lpstr>
      <vt:lpstr>Tarifs_Options</vt:lpstr>
      <vt:lpstr>Inscription!Zone_d_impression</vt:lpstr>
      <vt:lpstr>Références!Zone_d_impression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francois.leveque3@wanadoo.fr</cp:lastModifiedBy>
  <cp:lastPrinted>2018-02-06T18:14:29Z</cp:lastPrinted>
  <dcterms:created xsi:type="dcterms:W3CDTF">2010-08-24T19:09:55Z</dcterms:created>
  <dcterms:modified xsi:type="dcterms:W3CDTF">2022-02-01T16:24:39Z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