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el.divenanzio\OneDrive - Francetelevisions\AS_US_ORTF\JNE\ETE2023_LALINDE\"/>
    </mc:Choice>
  </mc:AlternateContent>
  <bookViews>
    <workbookView xWindow="0" yWindow="0" windowWidth="28800" windowHeight="12435" tabRatio="386"/>
  </bookViews>
  <sheets>
    <sheet name="Inscription" sheetId="3" r:id="rId1"/>
    <sheet name="Références" sheetId="2" state="hidden" r:id="rId2"/>
    <sheet name="Feuil1" sheetId="4" state="hidden" r:id="rId3"/>
  </sheets>
  <definedNames>
    <definedName name="Au_01_01_année_JNE">Références!$D$6</definedName>
    <definedName name="Choix_Options">Inscription!$H$30</definedName>
    <definedName name="CJT">Inscription!$D$10</definedName>
    <definedName name="Enfant">Références!$C$25</definedName>
    <definedName name="Enfant_Gratuit">Références!$C$26</definedName>
    <definedName name="Formule_Chambre">Inscription!$H$24</definedName>
    <definedName name="Formule_Hébergement">Inscription!$F$24</definedName>
    <definedName name="Liste_AS">Références!$B$9:$B$23</definedName>
    <definedName name="Liste_Chambres">Références!$B$29:$B$33</definedName>
    <definedName name="Liste_Chambres_Enfant">Références!$B$29:$B$32</definedName>
    <definedName name="Liste_Formules_Hébergement">Références!$C$29:$C$37</definedName>
    <definedName name="Liste_Jours_Supp">Références!$I$41:$I$51</definedName>
    <definedName name="Liste_Options">Références!$B$44:$B$50</definedName>
    <definedName name="Liste_Société">Références!$D$9:$D$12</definedName>
    <definedName name="Liste_Sports">Références!$E$9:$E$25</definedName>
    <definedName name="Liste_Statut">Références!$C$9:$C$13</definedName>
    <definedName name="Liste_Transport">Références!$C$15:$C$18</definedName>
    <definedName name="Non_Proposé">Références!$C$20</definedName>
    <definedName name="Repas_Midi_3eJ">Références!$C$42</definedName>
    <definedName name="Tableau_Cotisations">Références!$C$9:$D$12</definedName>
    <definedName name="Tableau_Formules_Hébergement">Références!$C$29:$H$37</definedName>
    <definedName name="Tableau_Option_Chambre">Références!$C$38:$C$38</definedName>
    <definedName name="Tableau_Tarifs_Options">Références!$B$44:$E$50</definedName>
    <definedName name="Tarifs_Options">Références!$E$44:$E$49</definedName>
    <definedName name="_xlnm.Print_Area" localSheetId="0">Inscription!$A$1:$K$57</definedName>
    <definedName name="_xlnm.Print_Area" localSheetId="1">Références!$A$7:$E$48</definedName>
  </definedNames>
  <calcPr calcId="152511"/>
</workbook>
</file>

<file path=xl/calcChain.xml><?xml version="1.0" encoding="utf-8"?>
<calcChain xmlns="http://schemas.openxmlformats.org/spreadsheetml/2006/main">
  <c r="I25" i="3" l="1"/>
  <c r="B57" i="3" l="1"/>
  <c r="J42" i="3" l="1"/>
  <c r="B50" i="2" l="1"/>
  <c r="B49" i="2"/>
  <c r="B48" i="2"/>
  <c r="B47" i="2"/>
  <c r="H25" i="3" l="1"/>
  <c r="F32" i="3" l="1"/>
  <c r="F31" i="3"/>
  <c r="F30" i="3"/>
  <c r="E32" i="3"/>
  <c r="E31" i="3"/>
  <c r="E30" i="3"/>
  <c r="C30" i="3"/>
  <c r="C31" i="3"/>
  <c r="C32" i="3"/>
  <c r="F23" i="3" l="1"/>
  <c r="F25" i="3" l="1"/>
  <c r="B25" i="3"/>
  <c r="B24" i="3"/>
  <c r="E28" i="2"/>
  <c r="E47" i="2" l="1"/>
  <c r="E48" i="2"/>
  <c r="H31" i="3" s="1"/>
  <c r="E49" i="2"/>
  <c r="E50" i="2"/>
  <c r="D3" i="3" l="1"/>
  <c r="F45" i="3" l="1"/>
  <c r="G19" i="3" l="1"/>
  <c r="J36" i="3" l="1"/>
  <c r="G18" i="3"/>
</calcChain>
</file>

<file path=xl/sharedStrings.xml><?xml version="1.0" encoding="utf-8"?>
<sst xmlns="http://schemas.openxmlformats.org/spreadsheetml/2006/main" count="177" uniqueCount="173">
  <si>
    <t>ALPES</t>
  </si>
  <si>
    <t>ALSACE</t>
  </si>
  <si>
    <t>AQUITAINE</t>
  </si>
  <si>
    <t>BFC</t>
  </si>
  <si>
    <t>CORSE</t>
  </si>
  <si>
    <t>COTES D'AZUR</t>
  </si>
  <si>
    <t>LCA</t>
  </si>
  <si>
    <t>LIMOUSIN</t>
  </si>
  <si>
    <t>NORD</t>
  </si>
  <si>
    <t>OUEST</t>
  </si>
  <si>
    <t>PARIS</t>
  </si>
  <si>
    <t>PROVENCE</t>
  </si>
  <si>
    <t>RHÔNE</t>
  </si>
  <si>
    <t>Précisez bien votre adresse email</t>
  </si>
  <si>
    <t>TOTAL A REGLER</t>
  </si>
  <si>
    <t xml:space="preserve">Statut </t>
  </si>
  <si>
    <t xml:space="preserve">AS Régionale </t>
  </si>
  <si>
    <t xml:space="preserve">Nom </t>
  </si>
  <si>
    <t xml:space="preserve">Prénom </t>
  </si>
  <si>
    <r>
      <t xml:space="preserve">N° carte </t>
    </r>
    <r>
      <rPr>
        <b/>
        <sz val="11"/>
        <color indexed="9"/>
        <rFont val="Arial"/>
        <family val="2"/>
      </rPr>
      <t>)</t>
    </r>
    <r>
      <rPr>
        <b/>
        <sz val="11"/>
        <rFont val="Arial"/>
        <family val="2"/>
      </rPr>
      <t xml:space="preserve">
US ORTF</t>
    </r>
    <r>
      <rPr>
        <b/>
        <sz val="11"/>
        <color indexed="9"/>
        <rFont val="Arial"/>
        <family val="2"/>
      </rPr>
      <t>)</t>
    </r>
  </si>
  <si>
    <t>Sexe</t>
  </si>
  <si>
    <t>AGT</t>
  </si>
  <si>
    <t>CJT</t>
  </si>
  <si>
    <t>EXT</t>
  </si>
  <si>
    <t>Liste_AS</t>
  </si>
  <si>
    <t xml:space="preserve">Email </t>
  </si>
  <si>
    <r>
      <t>Tél. Portable</t>
    </r>
    <r>
      <rPr>
        <b/>
        <sz val="11"/>
        <color indexed="9"/>
        <rFont val="Arial"/>
        <family val="2"/>
      </rPr>
      <t>)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(sans espace)</t>
    </r>
    <r>
      <rPr>
        <b/>
        <sz val="8"/>
        <color indexed="9"/>
        <rFont val="Arial"/>
        <family val="2"/>
      </rPr>
      <t>)</t>
    </r>
  </si>
  <si>
    <t>contact@usortf.com</t>
  </si>
  <si>
    <t>Choix Transport</t>
  </si>
  <si>
    <t>Voiture</t>
  </si>
  <si>
    <t>Golf</t>
  </si>
  <si>
    <t>Car</t>
  </si>
  <si>
    <t>Train</t>
  </si>
  <si>
    <t>Mini Bus</t>
  </si>
  <si>
    <t xml:space="preserve">Moyen de Transport </t>
  </si>
  <si>
    <t>Bowling, Golf, Tennis, Tennis de table</t>
  </si>
  <si>
    <t>(Réservés aux AGENTS)</t>
  </si>
  <si>
    <t>Formule Chambre</t>
  </si>
  <si>
    <t>Twin</t>
  </si>
  <si>
    <t>Couple</t>
  </si>
  <si>
    <t>INA</t>
  </si>
  <si>
    <t>Liste Société</t>
  </si>
  <si>
    <t>FTV</t>
  </si>
  <si>
    <t>RF</t>
  </si>
  <si>
    <t>TDF</t>
  </si>
  <si>
    <t>&gt; 30j</t>
  </si>
  <si>
    <t>Option1</t>
  </si>
  <si>
    <t>Option2</t>
  </si>
  <si>
    <t>NORMANDIE</t>
  </si>
  <si>
    <t>Option 2</t>
  </si>
  <si>
    <t>Discipline Principale</t>
  </si>
  <si>
    <t>Liste Disciplines</t>
  </si>
  <si>
    <t>Aucune</t>
  </si>
  <si>
    <t>Bowling, Cyclisme, Golf …</t>
  </si>
  <si>
    <t>FICHE INSCRIPTION INDIVIDUELLE</t>
  </si>
  <si>
    <t>Licences</t>
  </si>
  <si>
    <t>Classements</t>
  </si>
  <si>
    <t>Compétiteur / Accompagnateur</t>
  </si>
  <si>
    <r>
      <t xml:space="preserve">Date de naissance </t>
    </r>
    <r>
      <rPr>
        <b/>
        <sz val="12"/>
        <rFont val="Arial"/>
        <family val="2"/>
      </rPr>
      <t xml:space="preserve">
</t>
    </r>
    <r>
      <rPr>
        <b/>
        <sz val="8"/>
        <rFont val="Arial"/>
        <family val="2"/>
      </rPr>
      <t>Au format : JJ/MM/AA</t>
    </r>
  </si>
  <si>
    <t>&lt; 30j  &amp;  &gt; 16j</t>
  </si>
  <si>
    <t>&lt; 15j  &amp;  &gt; 3j</t>
  </si>
  <si>
    <t>&lt; 3j</t>
  </si>
  <si>
    <t>● Etre à jour d'un certificat médical de non contre indication de sport, ou licence appropriée.</t>
  </si>
  <si>
    <t>● Casque obligatoire pour le cyclisme. A défaut de quoi, l'organisation ne sera en aucun cas tenue pour responsable en cas d'accident.</t>
  </si>
  <si>
    <t>Discipline Secondaire</t>
  </si>
  <si>
    <t>Option3</t>
  </si>
  <si>
    <t>● Si le nombre de participants à une discipline (ou visite) n'est pas suffisant, l'AS Organisatrice se réserve le droit d'annuler cette dernière</t>
  </si>
  <si>
    <t>MIDI PYRENEES</t>
  </si>
  <si>
    <t>Au 01_01_ANNEE_JNE</t>
  </si>
  <si>
    <t>JEUX NATIONAUX D'ÉTÉ DE L'AUDIOVISUEL</t>
  </si>
  <si>
    <t>Sans Hébergement</t>
  </si>
  <si>
    <r>
      <t xml:space="preserve">Repas
</t>
    </r>
    <r>
      <rPr>
        <b/>
        <sz val="9"/>
        <rFont val="Arial"/>
        <family val="2"/>
      </rPr>
      <t>(Classique, Végétarien, Allergies</t>
    </r>
    <r>
      <rPr>
        <b/>
        <sz val="12"/>
        <rFont val="Arial"/>
        <family val="2"/>
      </rPr>
      <t>*</t>
    </r>
    <r>
      <rPr>
        <b/>
        <sz val="11"/>
        <rFont val="Arial"/>
        <family val="2"/>
      </rPr>
      <t>)</t>
    </r>
  </si>
  <si>
    <t>RÉFÉRENCES</t>
  </si>
  <si>
    <r>
      <rPr>
        <b/>
        <sz val="12"/>
        <rFont val="Arial"/>
        <family val="2"/>
      </rPr>
      <t xml:space="preserve">* </t>
    </r>
    <r>
      <rPr>
        <b/>
        <sz val="9"/>
        <rFont val="Arial"/>
        <family val="2"/>
      </rPr>
      <t>Précisez si nécessaire :</t>
    </r>
  </si>
  <si>
    <t>2h</t>
  </si>
  <si>
    <t>Age</t>
  </si>
  <si>
    <t>ENF-</t>
  </si>
  <si>
    <t>ENF+</t>
  </si>
  <si>
    <t>Doit être identique à la version RECAP</t>
  </si>
  <si>
    <t>Version Pack JNE</t>
  </si>
  <si>
    <t>Société</t>
  </si>
  <si>
    <t>Supplément Golf</t>
  </si>
  <si>
    <t>Si Choix Golf</t>
  </si>
  <si>
    <t>Supplément Coût</t>
  </si>
  <si>
    <t>Enfant Gratuit :  &lt;</t>
  </si>
  <si>
    <t>Enfant :  &lt;</t>
  </si>
  <si>
    <t>Durée</t>
  </si>
  <si>
    <t>Tarif</t>
  </si>
  <si>
    <t>JEUX NATIONAUX D'ÉTÉ</t>
  </si>
  <si>
    <t>Statut</t>
  </si>
  <si>
    <t>A mettre à jour chaque JNE</t>
  </si>
  <si>
    <r>
      <t>AGT</t>
    </r>
    <r>
      <rPr>
        <sz val="10"/>
        <rFont val="Arial Narrow"/>
        <family val="2"/>
      </rPr>
      <t xml:space="preserve">: Agent en activité ou à la retraite </t>
    </r>
  </si>
  <si>
    <r>
      <t>CJT</t>
    </r>
    <r>
      <rPr>
        <sz val="10"/>
        <rFont val="Arial Narrow"/>
        <family val="2"/>
      </rPr>
      <t xml:space="preserve">: Conjoint d'un </t>
    </r>
    <r>
      <rPr>
        <u/>
        <sz val="10"/>
        <rFont val="Arial Narrow"/>
        <family val="2"/>
      </rPr>
      <t>agent (sinon extérieur)</t>
    </r>
  </si>
  <si>
    <r>
      <t xml:space="preserve">ENF- </t>
    </r>
    <r>
      <rPr>
        <sz val="10"/>
        <rFont val="Arial Narrow"/>
        <family val="2"/>
      </rPr>
      <t xml:space="preserve">: Enfant &lt; 18 ans, d'un agent ou de son conjoint.
</t>
    </r>
    <r>
      <rPr>
        <b/>
        <sz val="10"/>
        <rFont val="Arial Narrow"/>
        <family val="2"/>
      </rPr>
      <t>ENF+</t>
    </r>
    <r>
      <rPr>
        <sz val="10"/>
        <rFont val="Arial Narrow"/>
        <family val="2"/>
      </rPr>
      <t xml:space="preserve"> : Enfant, de 18 ans à 25 ans, non AGT, d'un agent ou de son conjoint</t>
    </r>
  </si>
  <si>
    <r>
      <t>EXT</t>
    </r>
    <r>
      <rPr>
        <sz val="10"/>
        <rFont val="Arial Narrow"/>
        <family val="2"/>
      </rPr>
      <t>: Personne invitée par un agent</t>
    </r>
  </si>
  <si>
    <t>Par Chèque ou Virement
à l'ordre de votre AS</t>
  </si>
  <si>
    <t>Date Limite d'Inscription</t>
  </si>
  <si>
    <t>EuroSports (si Qualification)</t>
  </si>
  <si>
    <r>
      <rPr>
        <b/>
        <i/>
        <sz val="10"/>
        <color rgb="FFC00000"/>
        <rFont val="Arial Narrow"/>
        <family val="2"/>
      </rPr>
      <t xml:space="preserve">Ce formulaire doit être rempli informatiquement et </t>
    </r>
    <r>
      <rPr>
        <b/>
        <i/>
        <u/>
        <sz val="10"/>
        <color rgb="FFC00000"/>
        <rFont val="Arial Narrow"/>
        <family val="2"/>
      </rPr>
      <t>complètement</t>
    </r>
    <r>
      <rPr>
        <b/>
        <i/>
        <sz val="10"/>
        <color rgb="FFC00000"/>
        <rFont val="Arial Narrow"/>
        <family val="2"/>
      </rPr>
      <t xml:space="preserve">, puis transmis à votre responsable d'AS sous forme électronique (email) </t>
    </r>
    <r>
      <rPr>
        <b/>
        <i/>
        <u/>
        <sz val="10"/>
        <color rgb="FFC00000"/>
        <rFont val="Arial Narrow"/>
        <family val="2"/>
      </rPr>
      <t>de préférence</t>
    </r>
    <r>
      <rPr>
        <b/>
        <i/>
        <sz val="10"/>
        <color rgb="FFC00000"/>
        <rFont val="Arial Narrow"/>
        <family val="2"/>
      </rPr>
      <t>.</t>
    </r>
    <r>
      <rPr>
        <b/>
        <i/>
        <sz val="10"/>
        <rFont val="Arial Narrow"/>
        <family val="2"/>
      </rPr>
      <t xml:space="preserve">
Un certain nombre de champs possède une liste déroulante à prendre </t>
    </r>
    <r>
      <rPr>
        <b/>
        <i/>
        <u/>
        <sz val="10"/>
        <rFont val="Arial Narrow"/>
        <family val="2"/>
      </rPr>
      <t>obligatoirement</t>
    </r>
    <r>
      <rPr>
        <b/>
        <i/>
        <sz val="10"/>
        <rFont val="Arial Narrow"/>
        <family val="2"/>
      </rPr>
      <t xml:space="preserve"> en compte pour la saisie.</t>
    </r>
  </si>
  <si>
    <r>
      <t xml:space="preserve">Remplir </t>
    </r>
    <r>
      <rPr>
        <b/>
        <i/>
        <u/>
        <sz val="10"/>
        <color rgb="FFC00000"/>
        <rFont val="Arial Narrow"/>
        <family val="2"/>
      </rPr>
      <t>impérativement</t>
    </r>
    <r>
      <rPr>
        <b/>
        <i/>
        <sz val="10"/>
        <color rgb="FFC00000"/>
        <rFont val="Arial Narrow"/>
        <family val="2"/>
      </rPr>
      <t xml:space="preserve"> dans l'ordre, toutes les cases.</t>
    </r>
  </si>
  <si>
    <r>
      <t xml:space="preserve">Si </t>
    </r>
    <r>
      <rPr>
        <b/>
        <u/>
        <sz val="10"/>
        <color rgb="FFC00000"/>
        <rFont val="Arial"/>
        <family val="2"/>
      </rPr>
      <t>Agent</t>
    </r>
    <r>
      <rPr>
        <b/>
        <sz val="10"/>
        <color rgb="FFC00000"/>
        <rFont val="Arial"/>
        <family val="2"/>
      </rPr>
      <t xml:space="preserve"> ORTF</t>
    </r>
  </si>
  <si>
    <t>Choix Single, Triple, Quad</t>
  </si>
  <si>
    <t>Triple</t>
  </si>
  <si>
    <t>Single</t>
  </si>
  <si>
    <t>Quadruple</t>
  </si>
  <si>
    <t>Séjour 2 Nuitées Camping</t>
  </si>
  <si>
    <t>Séjour 3 Nuitées Camping</t>
  </si>
  <si>
    <t>Type Hébergement</t>
  </si>
  <si>
    <t>Réduction / Supplément Chambre</t>
  </si>
  <si>
    <t>Coût Prolongement / Jour</t>
  </si>
  <si>
    <t>Supplément pour la Discipline Golf :</t>
  </si>
  <si>
    <t>Choix Visites</t>
  </si>
  <si>
    <t>NOM &amp; Prénom  - Conjoints ou Colocataires (Si Hébergement)</t>
  </si>
  <si>
    <t>Lundi</t>
  </si>
  <si>
    <t>Option Disciplines Supplémentaires</t>
  </si>
  <si>
    <t>Hébergement Logement</t>
  </si>
  <si>
    <t>Hébergement Camping</t>
  </si>
  <si>
    <t>Discipline 3</t>
  </si>
  <si>
    <t>Discipline 4</t>
  </si>
  <si>
    <r>
      <t>Choix Formule Chambre</t>
    </r>
    <r>
      <rPr>
        <b/>
        <sz val="10"/>
        <color theme="9" tint="-0.499984740745262"/>
        <rFont val="Arial"/>
        <family val="2"/>
      </rPr>
      <t xml:space="preserve"> </t>
    </r>
    <r>
      <rPr>
        <b/>
        <sz val="12"/>
        <color theme="9" tint="-0.499984740745262"/>
        <rFont val="Arial"/>
        <family val="2"/>
      </rPr>
      <t>*</t>
    </r>
  </si>
  <si>
    <r>
      <t xml:space="preserve">Prolongement Séjour </t>
    </r>
    <r>
      <rPr>
        <b/>
        <sz val="12"/>
        <color theme="9" tint="-0.499984740745262"/>
        <rFont val="Arial"/>
        <family val="2"/>
      </rPr>
      <t>**</t>
    </r>
  </si>
  <si>
    <t>JNE ORTF V2,0</t>
  </si>
  <si>
    <t>par liste déroulante</t>
  </si>
  <si>
    <t>LALINDE  27 Mai au 29 Mai 2023</t>
  </si>
  <si>
    <t xml:space="preserve">  Séjour 2 Nuitées : Samedi 27 (matin) au Lundi 29 (matin 10h)
  Séjour 3 Nuitées : Vendredi 26 (soir *) au Lundi 29 (matin 10h)</t>
  </si>
  <si>
    <t>Coût Référence *</t>
  </si>
  <si>
    <r>
      <rPr>
        <b/>
        <sz val="14"/>
        <color theme="9" tint="-0.499984740745262"/>
        <rFont val="Arial"/>
        <family val="2"/>
      </rPr>
      <t>*</t>
    </r>
    <r>
      <rPr>
        <b/>
        <sz val="10"/>
        <color theme="9" tint="-0.499984740745262"/>
        <rFont val="Arial"/>
        <family val="2"/>
      </rPr>
      <t xml:space="preserve"> Coût de base correspondant à une chambre Twin / Couple si Logement</t>
    </r>
  </si>
  <si>
    <t>Ces libellés ne doivent pas
être modifiés en écriture</t>
  </si>
  <si>
    <t>Hébergement - Pension Complète</t>
  </si>
  <si>
    <t>NuitéesSupp</t>
  </si>
  <si>
    <t>2 Nuitées</t>
  </si>
  <si>
    <t>3 Nuitées</t>
  </si>
  <si>
    <t>4 Nuitées</t>
  </si>
  <si>
    <t>5 Nuitées</t>
  </si>
  <si>
    <t>Nuitées Suivantes</t>
  </si>
  <si>
    <t>Règlement US à respecter :</t>
  </si>
  <si>
    <t>DATE LIMITE D'INSCRIPTION *</t>
  </si>
  <si>
    <t>* Au-delà de cette date limite :</t>
  </si>
  <si>
    <t>Clauses d'annulation non justifiée après la date limite d'inscription</t>
  </si>
  <si>
    <t>Non Proposé</t>
  </si>
  <si>
    <t>Option 1</t>
  </si>
  <si>
    <t>Option 3</t>
  </si>
  <si>
    <t xml:space="preserve"> Inscription sous réserve de place disponible et Majoration Hébergement possible</t>
  </si>
  <si>
    <t>● Etre obligatoirement à jour de ma cotisation AS  (à partir de 6 ans)</t>
  </si>
  <si>
    <t>Et pour plus de renseignements, contactez soit votre responsable d'AS , soit :</t>
  </si>
  <si>
    <t>En m'inscrivant, j'accepte les conditions d'inscription liées aux Jeux Nationaux d'Eté
Et en particulier :</t>
  </si>
  <si>
    <r>
      <t>Cliquez</t>
    </r>
    <r>
      <rPr>
        <b/>
        <sz val="10"/>
        <color rgb="FFC00000"/>
        <rFont val="Arial"/>
        <family val="2"/>
      </rPr>
      <t xml:space="preserve"> ici</t>
    </r>
    <r>
      <rPr>
        <b/>
        <sz val="10"/>
        <rFont val="Arial"/>
        <family val="2"/>
      </rPr>
      <t xml:space="preserve"> pour avoir toutes les infos à propos de ce séjour sur le site US ORTF</t>
    </r>
  </si>
  <si>
    <t xml:space="preserve">Séjour 2 Nuitées </t>
  </si>
  <si>
    <t xml:space="preserve">Séjour 3 Nuitées </t>
  </si>
  <si>
    <t>Visite du château de Monbazillac</t>
  </si>
  <si>
    <t xml:space="preserve">Visite du moulin de la Rouzique </t>
  </si>
  <si>
    <t>4h</t>
  </si>
  <si>
    <t>* Le repas du vendredi soir n'est pas inclus si arrivée apres 20h</t>
  </si>
  <si>
    <t>Vendredi 31 Mars 2023</t>
  </si>
  <si>
    <t>Single partage appart</t>
  </si>
  <si>
    <t>Course 3 Km - Dim MAT</t>
  </si>
  <si>
    <t>Bowling - Sam APM</t>
  </si>
  <si>
    <t>Course 10 Km - Dim MAT</t>
  </si>
  <si>
    <t>Course 3 &amp; 10 Km - Dim MAT</t>
  </si>
  <si>
    <t>Natation 50m - Sam APM</t>
  </si>
  <si>
    <t>Natation 100m - Sam APM</t>
  </si>
  <si>
    <t>Natation 50 &amp; 100m - Sam APM</t>
  </si>
  <si>
    <t>Pétanque - WE Complet</t>
  </si>
  <si>
    <t>Football - WE Complet</t>
  </si>
  <si>
    <t>Tennis - WE Complet</t>
  </si>
  <si>
    <t>Tennis de Table - WE Complet</t>
  </si>
  <si>
    <t>Cyclisme - Dim APM ( hors compétition)</t>
  </si>
  <si>
    <r>
      <t xml:space="preserve">  </t>
    </r>
    <r>
      <rPr>
        <b/>
        <sz val="12"/>
        <color rgb="FFC00000"/>
        <rFont val="Arial"/>
        <family val="2"/>
      </rPr>
      <t>*</t>
    </r>
    <r>
      <rPr>
        <b/>
        <sz val="10"/>
        <color rgb="FFC00000"/>
        <rFont val="Arial"/>
        <family val="2"/>
      </rPr>
      <t xml:space="preserve"> Single non prévue pour enfants &lt; 12 ans
* Couples, le tarif affiché représente le côut pour une personne
'** Prolongement Séjour à partir du Lundi 10h</t>
    </r>
  </si>
  <si>
    <t>Balade en Gabares</t>
  </si>
  <si>
    <t>0 Nuitée</t>
  </si>
  <si>
    <t>1 Nuitée</t>
  </si>
  <si>
    <t>Choix Repas midi 3e Jour :
Sur place ou à emporter *</t>
  </si>
  <si>
    <t xml:space="preserve">           * Choix obligatoire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</si>
</sst>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€&quot;;[Red]\-#,##0\ &quot;€&quot;"/>
    <numFmt numFmtId="164" formatCode="\ #,##0.00\ [$€]\ ;\-#,##0.00\ [$€]\ ;&quot; -&quot;#\ [$€]\ ;@\ "/>
    <numFmt numFmtId="165" formatCode="#,##0.00&quot; €&quot;"/>
    <numFmt numFmtId="166" formatCode="\(#,##0.00&quot; €)&quot;"/>
    <numFmt numFmtId="167" formatCode="dd/mm/yy;@"/>
    <numFmt numFmtId="168" formatCode="0;[Red]0"/>
    <numFmt numFmtId="169" formatCode="#,##0.00\ &quot;€&quot;"/>
    <numFmt numFmtId="170" formatCode="0#\ ##\ ##\ ##\ ##"/>
    <numFmt numFmtId="171" formatCode="#,##0\ &quot;€&quot;"/>
    <numFmt numFmtId="172" formatCode="[$-40C]d\ mmmm\ yyyy;@"/>
  </numFmts>
  <fonts count="62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8"/>
      <name val="Arial Narrow"/>
      <family val="2"/>
    </font>
    <font>
      <i/>
      <sz val="12"/>
      <name val="Arial"/>
      <family val="2"/>
    </font>
    <font>
      <i/>
      <sz val="14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15"/>
      <name val="Times New Roman"/>
      <family val="1"/>
    </font>
    <font>
      <b/>
      <sz val="15"/>
      <name val="SimSun-ExtB"/>
      <family val="3"/>
    </font>
    <font>
      <b/>
      <i/>
      <sz val="10"/>
      <name val="Arial Narrow"/>
      <family val="2"/>
    </font>
    <font>
      <b/>
      <sz val="11"/>
      <name val="Arial"/>
      <family val="2"/>
    </font>
    <font>
      <b/>
      <i/>
      <sz val="9"/>
      <name val="Arial Narrow"/>
      <family val="2"/>
    </font>
    <font>
      <b/>
      <u/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2"/>
      <name val="Lucida Sans Unicode"/>
      <family val="2"/>
    </font>
    <font>
      <b/>
      <sz val="8"/>
      <color indexed="9"/>
      <name val="Arial"/>
      <family val="2"/>
    </font>
    <font>
      <b/>
      <i/>
      <sz val="10"/>
      <color indexed="10"/>
      <name val="Arial Narrow"/>
      <family val="2"/>
    </font>
    <font>
      <b/>
      <sz val="11"/>
      <name val="Arial Narrow"/>
      <family val="2"/>
    </font>
    <font>
      <b/>
      <sz val="10"/>
      <color indexed="10"/>
      <name val="Arial"/>
      <family val="2"/>
    </font>
    <font>
      <b/>
      <i/>
      <u/>
      <sz val="10"/>
      <name val="Arial Narrow"/>
      <family val="2"/>
    </font>
    <font>
      <b/>
      <sz val="10"/>
      <color rgb="FFC00000"/>
      <name val="Arial"/>
      <family val="2"/>
    </font>
    <font>
      <b/>
      <sz val="15"/>
      <name val="Arial"/>
      <family val="2"/>
    </font>
    <font>
      <b/>
      <sz val="12"/>
      <name val="Calibri"/>
      <family val="2"/>
    </font>
    <font>
      <b/>
      <sz val="10"/>
      <color theme="9" tint="-0.499984740745262"/>
      <name val="Arial"/>
      <family val="2"/>
    </font>
    <font>
      <b/>
      <sz val="9"/>
      <color rgb="FFFF000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Byington"/>
    </font>
    <font>
      <u/>
      <sz val="10"/>
      <name val="Arial Narrow"/>
      <family val="2"/>
    </font>
    <font>
      <b/>
      <sz val="10"/>
      <color theme="5" tint="-0.499984740745262"/>
      <name val="Arial"/>
      <family val="2"/>
    </font>
    <font>
      <b/>
      <sz val="14"/>
      <name val="Calibri"/>
      <family val="2"/>
      <scheme val="minor"/>
    </font>
    <font>
      <b/>
      <i/>
      <sz val="10"/>
      <color rgb="FFC00000"/>
      <name val="Arial Narrow"/>
      <family val="2"/>
    </font>
    <font>
      <b/>
      <i/>
      <u/>
      <sz val="10"/>
      <color rgb="FFC00000"/>
      <name val="Arial Narrow"/>
      <family val="2"/>
    </font>
    <font>
      <b/>
      <i/>
      <sz val="10"/>
      <color rgb="FFC00000"/>
      <name val="Arial"/>
      <family val="2"/>
    </font>
    <font>
      <b/>
      <u/>
      <sz val="10"/>
      <color rgb="FFC00000"/>
      <name val="Arial"/>
      <family val="2"/>
    </font>
    <font>
      <b/>
      <i/>
      <sz val="10"/>
      <name val="Calibri"/>
      <family val="2"/>
      <scheme val="minor"/>
    </font>
    <font>
      <b/>
      <sz val="14"/>
      <color theme="9" tint="-0.499984740745262"/>
      <name val="Arial"/>
      <family val="2"/>
    </font>
    <font>
      <b/>
      <sz val="11"/>
      <color theme="9" tint="-0.499984740745262"/>
      <name val="Arial Narrow"/>
      <family val="2"/>
    </font>
    <font>
      <b/>
      <sz val="12"/>
      <color theme="9" tint="-0.499984740745262"/>
      <name val="Arial"/>
      <family val="2"/>
    </font>
    <font>
      <b/>
      <i/>
      <sz val="9"/>
      <name val="Arial"/>
      <family val="2"/>
    </font>
    <font>
      <b/>
      <sz val="9"/>
      <name val="Rockwell"/>
      <family val="1"/>
    </font>
    <font>
      <b/>
      <u/>
      <sz val="10"/>
      <name val="Arial"/>
      <family val="2"/>
    </font>
    <font>
      <b/>
      <sz val="12"/>
      <name val="Rockwell"/>
      <family val="1"/>
    </font>
    <font>
      <b/>
      <i/>
      <sz val="10"/>
      <name val="Arial"/>
      <family val="2"/>
    </font>
    <font>
      <sz val="10"/>
      <color rgb="FFC00000"/>
      <name val="Arial"/>
      <family val="2"/>
    </font>
    <font>
      <b/>
      <sz val="12"/>
      <color rgb="FFC00000"/>
      <name val="Arial"/>
      <family val="2"/>
    </font>
    <font>
      <b/>
      <i/>
      <sz val="9"/>
      <color rgb="FFC00000"/>
      <name val="Arial"/>
      <family val="2"/>
    </font>
    <font>
      <b/>
      <sz val="14"/>
      <color rgb="FFC00000"/>
      <name val="Rockwell"/>
      <family val="1"/>
    </font>
    <font>
      <b/>
      <sz val="11"/>
      <color rgb="FFC00000"/>
      <name val="Rockwell"/>
      <family val="1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EB"/>
        <bgColor indexed="9"/>
      </patternFill>
    </fill>
    <fill>
      <patternFill patternType="solid">
        <fgColor rgb="FFFFFFEB"/>
        <bgColor indexed="64"/>
      </patternFill>
    </fill>
    <fill>
      <patternFill patternType="gray0625">
        <bgColor rgb="FFFFFFE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/>
      </patternFill>
    </fill>
    <fill>
      <patternFill patternType="solid">
        <fgColor rgb="FFF4F3EC"/>
        <bgColor indexed="64"/>
      </patternFill>
    </fill>
    <fill>
      <patternFill patternType="solid">
        <fgColor rgb="FFE4E4E4"/>
        <bgColor indexed="64"/>
      </patternFill>
    </fill>
    <fill>
      <gradientFill type="path">
        <stop position="0">
          <color theme="0"/>
        </stop>
        <stop position="1">
          <color theme="4" tint="0.80001220740379042"/>
        </stop>
      </gradientFill>
    </fill>
    <fill>
      <patternFill patternType="solid">
        <fgColor theme="3" tint="0.79998168889431442"/>
        <bgColor indexed="64"/>
      </patternFill>
    </fill>
  </fills>
  <borders count="1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ck">
        <color indexed="64"/>
      </top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8"/>
      </bottom>
      <diagonal/>
    </border>
    <border>
      <left style="double">
        <color auto="1"/>
      </left>
      <right style="double">
        <color auto="1"/>
      </right>
      <top style="medium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7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92">
    <xf numFmtId="0" fontId="0" fillId="0" borderId="0" xfId="0"/>
    <xf numFmtId="0" fontId="7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169" fontId="10" fillId="0" borderId="0" xfId="0" applyNumberFormat="1" applyFont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171" fontId="9" fillId="2" borderId="1" xfId="0" applyNumberFormat="1" applyFont="1" applyFill="1" applyBorder="1" applyAlignment="1" applyProtection="1">
      <alignment horizontal="center" vertical="center"/>
      <protection hidden="1"/>
    </xf>
    <xf numFmtId="171" fontId="9" fillId="3" borderId="8" xfId="1" applyNumberFormat="1" applyFont="1" applyFill="1" applyBorder="1" applyAlignment="1" applyProtection="1">
      <alignment horizontal="center" vertical="center"/>
      <protection hidden="1"/>
    </xf>
    <xf numFmtId="171" fontId="9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14" fontId="2" fillId="8" borderId="9" xfId="0" applyNumberFormat="1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/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20" fillId="0" borderId="4" xfId="0" applyFont="1" applyFill="1" applyBorder="1" applyAlignment="1" applyProtection="1">
      <alignment horizontal="right" vertical="center" indent="1"/>
    </xf>
    <xf numFmtId="0" fontId="20" fillId="0" borderId="18" xfId="0" applyFont="1" applyFill="1" applyBorder="1" applyAlignment="1">
      <alignment horizontal="right" vertical="center" indent="1"/>
    </xf>
    <xf numFmtId="0" fontId="20" fillId="0" borderId="0" xfId="0" applyFont="1" applyFill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right" vertical="center" wrapText="1"/>
    </xf>
    <xf numFmtId="0" fontId="27" fillId="0" borderId="0" xfId="0" applyFont="1" applyFill="1" applyAlignment="1" applyProtection="1">
      <alignment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27" fillId="0" borderId="0" xfId="0" applyFont="1" applyFill="1" applyAlignment="1" applyProtection="1">
      <alignment horizontal="center"/>
    </xf>
    <xf numFmtId="0" fontId="12" fillId="0" borderId="0" xfId="0" quotePrefix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vertical="center"/>
    </xf>
    <xf numFmtId="166" fontId="22" fillId="0" borderId="0" xfId="1" applyNumberFormat="1" applyFont="1" applyFill="1" applyBorder="1" applyAlignment="1" applyProtection="1">
      <alignment horizontal="center" vertical="top"/>
    </xf>
    <xf numFmtId="165" fontId="9" fillId="0" borderId="0" xfId="1" applyNumberFormat="1" applyFont="1" applyFill="1" applyBorder="1" applyAlignment="1" applyProtection="1">
      <alignment horizontal="center" vertical="center"/>
    </xf>
    <xf numFmtId="171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Protection="1"/>
    <xf numFmtId="166" fontId="4" fillId="0" borderId="0" xfId="1" applyNumberFormat="1" applyFont="1" applyFill="1" applyBorder="1" applyAlignment="1" applyProtection="1"/>
    <xf numFmtId="0" fontId="20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166" fontId="4" fillId="0" borderId="0" xfId="1" applyNumberFormat="1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5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center"/>
    </xf>
    <xf numFmtId="0" fontId="20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/>
    </xf>
    <xf numFmtId="0" fontId="3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/>
    <xf numFmtId="4" fontId="2" fillId="0" borderId="0" xfId="0" applyNumberFormat="1" applyFont="1" applyFill="1" applyBorder="1" applyAlignment="1" applyProtection="1">
      <alignment horizontal="center" vertical="center"/>
    </xf>
    <xf numFmtId="1" fontId="31" fillId="0" borderId="0" xfId="0" applyNumberFormat="1" applyFont="1" applyFill="1" applyAlignment="1" applyProtection="1">
      <alignment horizontal="center" vertical="center"/>
    </xf>
    <xf numFmtId="0" fontId="0" fillId="11" borderId="45" xfId="0" applyFill="1" applyBorder="1"/>
    <xf numFmtId="0" fontId="0" fillId="11" borderId="46" xfId="0" applyFill="1" applyBorder="1"/>
    <xf numFmtId="0" fontId="0" fillId="11" borderId="23" xfId="0" applyFill="1" applyBorder="1"/>
    <xf numFmtId="0" fontId="0" fillId="11" borderId="24" xfId="0" applyFill="1" applyBorder="1"/>
    <xf numFmtId="0" fontId="0" fillId="11" borderId="38" xfId="0" applyFill="1" applyBorder="1"/>
    <xf numFmtId="0" fontId="0" fillId="11" borderId="39" xfId="0" applyFill="1" applyBorder="1"/>
    <xf numFmtId="0" fontId="0" fillId="11" borderId="25" xfId="0" applyFill="1" applyBorder="1"/>
    <xf numFmtId="0" fontId="0" fillId="11" borderId="26" xfId="0" applyFill="1" applyBorder="1"/>
    <xf numFmtId="0" fontId="0" fillId="9" borderId="14" xfId="0" applyFont="1" applyFill="1" applyBorder="1" applyAlignment="1">
      <alignment horizontal="left" vertical="center"/>
    </xf>
    <xf numFmtId="0" fontId="0" fillId="10" borderId="15" xfId="0" applyNumberFormat="1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/>
    </xf>
    <xf numFmtId="0" fontId="0" fillId="5" borderId="15" xfId="0" applyFont="1" applyFill="1" applyBorder="1" applyAlignment="1">
      <alignment horizontal="left" vertical="center"/>
    </xf>
    <xf numFmtId="0" fontId="0" fillId="9" borderId="15" xfId="0" applyNumberFormat="1" applyFont="1" applyFill="1" applyBorder="1" applyAlignment="1">
      <alignment horizontal="left" vertical="center"/>
    </xf>
    <xf numFmtId="0" fontId="0" fillId="4" borderId="15" xfId="0" applyNumberFormat="1" applyFont="1" applyFill="1" applyBorder="1" applyAlignment="1">
      <alignment horizontal="left" vertical="center"/>
    </xf>
    <xf numFmtId="169" fontId="11" fillId="0" borderId="0" xfId="0" applyNumberFormat="1" applyFont="1" applyBorder="1" applyAlignment="1" applyProtection="1">
      <alignment horizontal="center" vertical="center"/>
    </xf>
    <xf numFmtId="169" fontId="0" fillId="11" borderId="47" xfId="0" applyNumberFormat="1" applyFont="1" applyFill="1" applyBorder="1" applyAlignment="1" applyProtection="1">
      <alignment horizontal="center" vertical="center"/>
      <protection hidden="1"/>
    </xf>
    <xf numFmtId="169" fontId="0" fillId="11" borderId="20" xfId="0" applyNumberFormat="1" applyFont="1" applyFill="1" applyBorder="1" applyAlignment="1" applyProtection="1">
      <alignment horizontal="center" vertical="center"/>
      <protection hidden="1"/>
    </xf>
    <xf numFmtId="169" fontId="0" fillId="11" borderId="21" xfId="0" applyNumberFormat="1" applyFont="1" applyFill="1" applyBorder="1" applyAlignment="1" applyProtection="1">
      <alignment horizontal="center" vertical="center"/>
      <protection hidden="1"/>
    </xf>
    <xf numFmtId="169" fontId="0" fillId="11" borderId="22" xfId="0" applyNumberFormat="1" applyFont="1" applyFill="1" applyBorder="1" applyAlignment="1" applyProtection="1">
      <alignment horizontal="center" vertical="center"/>
      <protection hidden="1"/>
    </xf>
    <xf numFmtId="0" fontId="0" fillId="9" borderId="48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 applyProtection="1">
      <alignment horizontal="right" vertical="center" wrapText="1" indent="3"/>
    </xf>
    <xf numFmtId="0" fontId="2" fillId="0" borderId="0" xfId="0" applyFont="1" applyFill="1" applyAlignment="1" applyProtection="1">
      <alignment horizontal="center" vertical="top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168" fontId="9" fillId="12" borderId="1" xfId="0" applyNumberFormat="1" applyFont="1" applyFill="1" applyBorder="1" applyAlignment="1" applyProtection="1">
      <alignment horizontal="center" vertical="center"/>
      <protection locked="0"/>
    </xf>
    <xf numFmtId="167" fontId="9" fillId="12" borderId="1" xfId="0" applyNumberFormat="1" applyFont="1" applyFill="1" applyBorder="1" applyAlignment="1" applyProtection="1">
      <alignment horizontal="center" vertical="center"/>
      <protection locked="0"/>
    </xf>
    <xf numFmtId="0" fontId="9" fillId="14" borderId="1" xfId="0" applyNumberFormat="1" applyFont="1" applyFill="1" applyBorder="1" applyAlignment="1" applyProtection="1">
      <alignment horizontal="center" vertical="center"/>
      <protection hidden="1"/>
    </xf>
    <xf numFmtId="14" fontId="28" fillId="12" borderId="1" xfId="0" applyNumberFormat="1" applyFont="1" applyFill="1" applyBorder="1" applyAlignment="1" applyProtection="1">
      <alignment horizontal="center" vertical="center"/>
      <protection locked="0"/>
    </xf>
    <xf numFmtId="170" fontId="9" fillId="12" borderId="1" xfId="0" applyNumberFormat="1" applyFont="1" applyFill="1" applyBorder="1" applyAlignment="1" applyProtection="1">
      <alignment horizontal="center" vertical="center"/>
      <protection locked="0"/>
    </xf>
    <xf numFmtId="0" fontId="9" fillId="13" borderId="13" xfId="0" applyFont="1" applyFill="1" applyBorder="1" applyAlignment="1" applyProtection="1">
      <alignment horizontal="center" vertical="center"/>
      <protection locked="0"/>
    </xf>
    <xf numFmtId="0" fontId="9" fillId="13" borderId="13" xfId="0" applyFont="1" applyFill="1" applyBorder="1" applyAlignment="1" applyProtection="1">
      <alignment horizontal="center" vertical="center" shrinkToFit="1"/>
      <protection locked="0"/>
    </xf>
    <xf numFmtId="0" fontId="9" fillId="13" borderId="13" xfId="0" applyNumberFormat="1" applyFont="1" applyFill="1" applyBorder="1" applyAlignment="1" applyProtection="1">
      <alignment horizontal="center" vertical="center" shrinkToFit="1"/>
      <protection locked="0"/>
    </xf>
    <xf numFmtId="49" fontId="9" fillId="13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8" borderId="16" xfId="0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vertical="center"/>
    </xf>
    <xf numFmtId="0" fontId="16" fillId="0" borderId="42" xfId="0" applyNumberFormat="1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left"/>
    </xf>
    <xf numFmtId="0" fontId="2" fillId="6" borderId="59" xfId="0" applyNumberFormat="1" applyFont="1" applyFill="1" applyBorder="1" applyAlignment="1" applyProtection="1">
      <alignment horizontal="center" vertical="center"/>
    </xf>
    <xf numFmtId="0" fontId="2" fillId="6" borderId="27" xfId="0" applyFont="1" applyFill="1" applyBorder="1" applyAlignment="1">
      <alignment horizontal="center" vertical="center" wrapText="1"/>
    </xf>
    <xf numFmtId="0" fontId="2" fillId="6" borderId="41" xfId="0" applyNumberFormat="1" applyFont="1" applyFill="1" applyBorder="1" applyAlignment="1" applyProtection="1">
      <alignment horizontal="center" vertical="center"/>
    </xf>
    <xf numFmtId="0" fontId="16" fillId="0" borderId="58" xfId="0" applyNumberFormat="1" applyFont="1" applyFill="1" applyBorder="1" applyAlignment="1">
      <alignment vertical="center"/>
    </xf>
    <xf numFmtId="0" fontId="16" fillId="0" borderId="60" xfId="0" applyNumberFormat="1" applyFont="1" applyFill="1" applyBorder="1" applyAlignment="1">
      <alignment vertical="center"/>
    </xf>
    <xf numFmtId="0" fontId="16" fillId="0" borderId="61" xfId="0" applyNumberFormat="1" applyFont="1" applyFill="1" applyBorder="1" applyAlignment="1">
      <alignment vertical="center"/>
    </xf>
    <xf numFmtId="0" fontId="16" fillId="0" borderId="57" xfId="0" applyNumberFormat="1" applyFont="1" applyFill="1" applyBorder="1" applyAlignment="1">
      <alignment vertical="center"/>
    </xf>
    <xf numFmtId="0" fontId="2" fillId="8" borderId="6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6" borderId="57" xfId="0" applyFont="1" applyFill="1" applyBorder="1" applyAlignment="1" applyProtection="1">
      <alignment horizontal="center" vertical="center"/>
    </xf>
    <xf numFmtId="0" fontId="2" fillId="16" borderId="58" xfId="0" applyFont="1" applyFill="1" applyBorder="1" applyAlignment="1" applyProtection="1">
      <alignment horizontal="center" vertical="center"/>
    </xf>
    <xf numFmtId="169" fontId="0" fillId="0" borderId="70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/>
    <xf numFmtId="0" fontId="37" fillId="0" borderId="0" xfId="0" applyFont="1" applyAlignment="1">
      <alignment horizontal="left" indent="4"/>
    </xf>
    <xf numFmtId="0" fontId="12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center" vertical="center"/>
    </xf>
    <xf numFmtId="0" fontId="2" fillId="8" borderId="2" xfId="0" applyFont="1" applyFill="1" applyBorder="1" applyAlignment="1" applyProtection="1">
      <alignment horizontal="center" vertical="center"/>
    </xf>
    <xf numFmtId="0" fontId="2" fillId="8" borderId="3" xfId="0" applyFont="1" applyFill="1" applyBorder="1" applyAlignment="1" applyProtection="1">
      <alignment horizontal="center" vertical="center"/>
    </xf>
    <xf numFmtId="0" fontId="16" fillId="17" borderId="5" xfId="0" applyFont="1" applyFill="1" applyBorder="1" applyAlignment="1" applyProtection="1">
      <alignment horizontal="center" vertical="center"/>
    </xf>
    <xf numFmtId="0" fontId="16" fillId="17" borderId="2" xfId="0" applyFont="1" applyFill="1" applyBorder="1" applyAlignment="1" applyProtection="1">
      <alignment horizontal="center" vertical="center"/>
    </xf>
    <xf numFmtId="49" fontId="16" fillId="17" borderId="2" xfId="0" applyNumberFormat="1" applyFont="1" applyFill="1" applyBorder="1" applyAlignment="1" applyProtection="1">
      <alignment horizontal="center" vertical="center"/>
    </xf>
    <xf numFmtId="0" fontId="16" fillId="17" borderId="6" xfId="0" applyFont="1" applyFill="1" applyBorder="1" applyAlignment="1" applyProtection="1">
      <alignment horizontal="center" vertical="center"/>
    </xf>
    <xf numFmtId="0" fontId="16" fillId="17" borderId="3" xfId="0" applyFont="1" applyFill="1" applyBorder="1" applyAlignment="1" applyProtection="1">
      <alignment horizontal="center" vertical="center"/>
    </xf>
    <xf numFmtId="0" fontId="0" fillId="17" borderId="5" xfId="0" applyFont="1" applyFill="1" applyBorder="1" applyAlignment="1" applyProtection="1">
      <alignment horizontal="center" vertical="center"/>
    </xf>
    <xf numFmtId="0" fontId="0" fillId="17" borderId="2" xfId="0" applyFont="1" applyFill="1" applyBorder="1" applyAlignment="1" applyProtection="1">
      <alignment horizontal="center" vertical="center"/>
    </xf>
    <xf numFmtId="0" fontId="0" fillId="17" borderId="3" xfId="0" applyFont="1" applyFill="1" applyBorder="1" applyAlignment="1" applyProtection="1">
      <alignment horizontal="center" vertical="center"/>
    </xf>
    <xf numFmtId="0" fontId="0" fillId="17" borderId="46" xfId="0" applyNumberFormat="1" applyFont="1" applyFill="1" applyBorder="1" applyAlignment="1">
      <alignment horizontal="center" vertical="center"/>
    </xf>
    <xf numFmtId="0" fontId="0" fillId="17" borderId="68" xfId="0" applyNumberFormat="1" applyFont="1" applyFill="1" applyBorder="1" applyAlignment="1">
      <alignment horizontal="center" vertical="center"/>
    </xf>
    <xf numFmtId="0" fontId="0" fillId="17" borderId="69" xfId="0" applyNumberFormat="1" applyFont="1" applyFill="1" applyBorder="1" applyAlignment="1">
      <alignment horizontal="center" vertical="center"/>
    </xf>
    <xf numFmtId="0" fontId="0" fillId="17" borderId="5" xfId="0" applyFont="1" applyFill="1" applyBorder="1" applyAlignment="1">
      <alignment horizontal="center" vertical="center"/>
    </xf>
    <xf numFmtId="0" fontId="0" fillId="17" borderId="2" xfId="0" applyFont="1" applyFill="1" applyBorder="1" applyAlignment="1">
      <alignment horizontal="center" vertical="center"/>
    </xf>
    <xf numFmtId="0" fontId="0" fillId="17" borderId="54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2" fillId="17" borderId="63" xfId="0" applyFont="1" applyFill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2" fillId="15" borderId="75" xfId="0" applyFont="1" applyFill="1" applyBorder="1" applyAlignment="1" applyProtection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 indent="2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13" borderId="76" xfId="0" applyFont="1" applyFill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/>
    </xf>
    <xf numFmtId="0" fontId="2" fillId="0" borderId="49" xfId="0" applyFont="1" applyFill="1" applyBorder="1" applyAlignment="1" applyProtection="1">
      <alignment vertical="center"/>
    </xf>
    <xf numFmtId="0" fontId="2" fillId="0" borderId="74" xfId="0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vertical="center"/>
    </xf>
    <xf numFmtId="0" fontId="44" fillId="0" borderId="0" xfId="0" applyFont="1" applyFill="1" applyAlignment="1" applyProtection="1">
      <alignment vertical="center"/>
    </xf>
    <xf numFmtId="0" fontId="46" fillId="0" borderId="0" xfId="0" applyFont="1" applyFill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/>
    </xf>
    <xf numFmtId="0" fontId="48" fillId="0" borderId="0" xfId="0" applyFont="1" applyFill="1" applyAlignment="1" applyProtection="1">
      <alignment horizontal="center" vertical="top"/>
    </xf>
    <xf numFmtId="0" fontId="38" fillId="0" borderId="0" xfId="0" applyFont="1" applyAlignment="1">
      <alignment horizontal="right" vertical="top" indent="2"/>
    </xf>
    <xf numFmtId="0" fontId="9" fillId="0" borderId="29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0" fillId="0" borderId="85" xfId="0" applyNumberFormat="1" applyBorder="1" applyAlignment="1">
      <alignment horizontal="center" vertical="center"/>
    </xf>
    <xf numFmtId="171" fontId="0" fillId="0" borderId="83" xfId="0" applyNumberFormat="1" applyBorder="1" applyAlignment="1">
      <alignment horizontal="center" vertical="center"/>
    </xf>
    <xf numFmtId="171" fontId="0" fillId="0" borderId="76" xfId="0" applyNumberFormat="1" applyBorder="1" applyAlignment="1">
      <alignment horizontal="center" vertical="center"/>
    </xf>
    <xf numFmtId="0" fontId="2" fillId="8" borderId="94" xfId="0" applyFont="1" applyFill="1" applyBorder="1" applyAlignment="1">
      <alignment horizontal="center" vertical="center" wrapText="1"/>
    </xf>
    <xf numFmtId="0" fontId="2" fillId="8" borderId="95" xfId="0" applyFont="1" applyFill="1" applyBorder="1" applyAlignment="1">
      <alignment horizontal="center" vertical="center"/>
    </xf>
    <xf numFmtId="0" fontId="2" fillId="8" borderId="96" xfId="0" applyFont="1" applyFill="1" applyBorder="1" applyAlignment="1">
      <alignment horizontal="center" vertical="center"/>
    </xf>
    <xf numFmtId="0" fontId="2" fillId="8" borderId="78" xfId="0" applyFont="1" applyFill="1" applyBorder="1" applyAlignment="1">
      <alignment horizontal="center" vertical="center"/>
    </xf>
    <xf numFmtId="0" fontId="0" fillId="0" borderId="0" xfId="0" applyFill="1" applyBorder="1"/>
    <xf numFmtId="0" fontId="37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31" fillId="0" borderId="0" xfId="0" applyNumberFormat="1" applyFont="1" applyFill="1" applyBorder="1" applyAlignment="1" applyProtection="1">
      <alignment horizontal="left" vertical="top"/>
    </xf>
    <xf numFmtId="171" fontId="0" fillId="0" borderId="91" xfId="0" applyNumberFormat="1" applyBorder="1" applyAlignment="1">
      <alignment horizontal="center" vertical="center"/>
    </xf>
    <xf numFmtId="171" fontId="0" fillId="0" borderId="86" xfId="0" applyNumberFormat="1" applyBorder="1" applyAlignment="1">
      <alignment horizontal="center" vertical="center"/>
    </xf>
    <xf numFmtId="171" fontId="0" fillId="0" borderId="87" xfId="0" applyNumberFormat="1" applyBorder="1" applyAlignment="1">
      <alignment horizontal="center" vertical="center"/>
    </xf>
    <xf numFmtId="171" fontId="0" fillId="17" borderId="91" xfId="0" applyNumberFormat="1" applyFill="1" applyBorder="1" applyAlignment="1">
      <alignment horizontal="center" vertical="center"/>
    </xf>
    <xf numFmtId="171" fontId="0" fillId="17" borderId="92" xfId="0" applyNumberFormat="1" applyFill="1" applyBorder="1" applyAlignment="1">
      <alignment horizontal="center" vertical="center"/>
    </xf>
    <xf numFmtId="171" fontId="0" fillId="17" borderId="93" xfId="0" applyNumberFormat="1" applyFill="1" applyBorder="1" applyAlignment="1">
      <alignment horizontal="center" vertical="center"/>
    </xf>
    <xf numFmtId="171" fontId="2" fillId="20" borderId="8" xfId="0" applyNumberFormat="1" applyFont="1" applyFill="1" applyBorder="1" applyAlignment="1">
      <alignment horizontal="center" vertical="center"/>
    </xf>
    <xf numFmtId="171" fontId="0" fillId="18" borderId="82" xfId="0" applyNumberFormat="1" applyFill="1" applyBorder="1" applyAlignment="1">
      <alignment horizontal="center" vertical="center"/>
    </xf>
    <xf numFmtId="166" fontId="31" fillId="0" borderId="0" xfId="1" applyNumberFormat="1" applyFont="1" applyFill="1" applyBorder="1" applyAlignment="1" applyProtection="1">
      <alignment horizontal="center" vertical="center"/>
    </xf>
    <xf numFmtId="0" fontId="2" fillId="6" borderId="98" xfId="0" applyFont="1" applyFill="1" applyBorder="1" applyAlignment="1">
      <alignment horizontal="center" vertical="center" wrapText="1"/>
    </xf>
    <xf numFmtId="0" fontId="2" fillId="13" borderId="9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171" fontId="2" fillId="6" borderId="97" xfId="0" applyNumberFormat="1" applyFont="1" applyFill="1" applyBorder="1" applyAlignment="1" applyProtection="1">
      <alignment horizontal="left" vertical="center" wrapText="1"/>
    </xf>
    <xf numFmtId="0" fontId="31" fillId="6" borderId="52" xfId="0" applyNumberFormat="1" applyFont="1" applyFill="1" applyBorder="1" applyAlignment="1" applyProtection="1">
      <alignment horizontal="left" vertical="center" indent="3"/>
    </xf>
    <xf numFmtId="0" fontId="31" fillId="6" borderId="52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right" vertical="center" wrapText="1" indent="1"/>
    </xf>
    <xf numFmtId="49" fontId="20" fillId="0" borderId="4" xfId="0" applyNumberFormat="1" applyFont="1" applyFill="1" applyBorder="1" applyAlignment="1" applyProtection="1">
      <alignment horizontal="right" vertical="center" wrapText="1" indent="1"/>
    </xf>
    <xf numFmtId="49" fontId="20" fillId="0" borderId="0" xfId="0" applyNumberFormat="1" applyFont="1" applyFill="1" applyBorder="1" applyAlignment="1" applyProtection="1">
      <alignment horizontal="right" vertical="center" indent="1"/>
    </xf>
    <xf numFmtId="171" fontId="0" fillId="17" borderId="86" xfId="0" applyNumberFormat="1" applyFill="1" applyBorder="1" applyAlignment="1">
      <alignment horizontal="center" vertical="center"/>
    </xf>
    <xf numFmtId="171" fontId="0" fillId="17" borderId="87" xfId="0" applyNumberFormat="1" applyFill="1" applyBorder="1" applyAlignment="1">
      <alignment horizontal="center" vertical="center"/>
    </xf>
    <xf numFmtId="0" fontId="2" fillId="0" borderId="86" xfId="0" applyFont="1" applyBorder="1" applyAlignment="1" applyProtection="1">
      <alignment horizontal="center" vertical="center"/>
    </xf>
    <xf numFmtId="171" fontId="2" fillId="0" borderId="87" xfId="0" applyNumberFormat="1" applyFont="1" applyFill="1" applyBorder="1" applyAlignment="1" applyProtection="1">
      <alignment horizontal="center" vertical="center" wrapText="1"/>
    </xf>
    <xf numFmtId="0" fontId="2" fillId="0" borderId="89" xfId="0" applyFont="1" applyBorder="1" applyAlignment="1" applyProtection="1">
      <alignment horizontal="center" vertical="center"/>
    </xf>
    <xf numFmtId="171" fontId="2" fillId="0" borderId="90" xfId="0" applyNumberFormat="1" applyFont="1" applyFill="1" applyBorder="1" applyAlignment="1" applyProtection="1">
      <alignment horizontal="center" vertical="center" wrapText="1"/>
    </xf>
    <xf numFmtId="0" fontId="2" fillId="0" borderId="92" xfId="0" applyFont="1" applyBorder="1" applyAlignment="1" applyProtection="1">
      <alignment horizontal="center" vertical="center"/>
    </xf>
    <xf numFmtId="171" fontId="2" fillId="0" borderId="93" xfId="0" applyNumberFormat="1" applyFont="1" applyFill="1" applyBorder="1" applyAlignment="1" applyProtection="1">
      <alignment horizontal="center" vertical="center" wrapText="1"/>
    </xf>
    <xf numFmtId="0" fontId="12" fillId="19" borderId="100" xfId="0" quotePrefix="1" applyFont="1" applyFill="1" applyBorder="1" applyAlignment="1" applyProtection="1">
      <alignment horizontal="center" vertical="center" wrapText="1"/>
    </xf>
    <xf numFmtId="0" fontId="12" fillId="19" borderId="101" xfId="0" quotePrefix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3" xfId="0" applyBorder="1" applyAlignment="1">
      <alignment horizontal="left" vertical="center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171" fontId="2" fillId="0" borderId="19" xfId="0" applyNumberFormat="1" applyFont="1" applyBorder="1" applyAlignment="1" applyProtection="1">
      <alignment horizontal="center" vertical="center"/>
      <protection locked="0"/>
    </xf>
    <xf numFmtId="171" fontId="2" fillId="0" borderId="20" xfId="0" applyNumberFormat="1" applyFont="1" applyBorder="1" applyAlignment="1" applyProtection="1">
      <alignment horizontal="center" vertical="center"/>
      <protection locked="0"/>
    </xf>
    <xf numFmtId="171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2" fillId="13" borderId="103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 applyProtection="1">
      <alignment horizontal="left" vertical="top"/>
      <protection locked="0"/>
    </xf>
    <xf numFmtId="171" fontId="0" fillId="17" borderId="88" xfId="0" applyNumberFormat="1" applyFill="1" applyBorder="1" applyAlignment="1">
      <alignment horizontal="center" vertical="center"/>
    </xf>
    <xf numFmtId="171" fontId="0" fillId="17" borderId="89" xfId="0" applyNumberFormat="1" applyFill="1" applyBorder="1" applyAlignment="1">
      <alignment horizontal="center" vertical="center"/>
    </xf>
    <xf numFmtId="171" fontId="0" fillId="17" borderId="90" xfId="0" applyNumberFormat="1" applyFill="1" applyBorder="1" applyAlignment="1">
      <alignment horizontal="center" vertical="center"/>
    </xf>
    <xf numFmtId="171" fontId="0" fillId="18" borderId="91" xfId="0" applyNumberFormat="1" applyFill="1" applyBorder="1" applyAlignment="1">
      <alignment horizontal="center" vertical="center"/>
    </xf>
    <xf numFmtId="171" fontId="0" fillId="18" borderId="86" xfId="0" applyNumberFormat="1" applyFill="1" applyBorder="1" applyAlignment="1">
      <alignment horizontal="center" vertical="center"/>
    </xf>
    <xf numFmtId="171" fontId="0" fillId="18" borderId="87" xfId="0" applyNumberFormat="1" applyFill="1" applyBorder="1" applyAlignment="1">
      <alignment horizontal="center" vertical="center"/>
    </xf>
    <xf numFmtId="171" fontId="2" fillId="0" borderId="89" xfId="0" applyNumberFormat="1" applyFont="1" applyBorder="1" applyAlignment="1" applyProtection="1">
      <alignment horizontal="center" vertical="center"/>
      <protection locked="0"/>
    </xf>
    <xf numFmtId="0" fontId="2" fillId="8" borderId="57" xfId="0" applyFont="1" applyFill="1" applyBorder="1" applyAlignment="1">
      <alignment horizontal="center" vertical="center"/>
    </xf>
    <xf numFmtId="0" fontId="2" fillId="8" borderId="104" xfId="0" applyFont="1" applyFill="1" applyBorder="1" applyAlignment="1">
      <alignment horizontal="center" vertical="center"/>
    </xf>
    <xf numFmtId="0" fontId="2" fillId="8" borderId="105" xfId="0" applyFont="1" applyFill="1" applyBorder="1" applyAlignment="1">
      <alignment horizontal="center" vertical="center"/>
    </xf>
    <xf numFmtId="0" fontId="2" fillId="8" borderId="106" xfId="0" applyFont="1" applyFill="1" applyBorder="1" applyAlignment="1">
      <alignment horizontal="center" vertical="center"/>
    </xf>
    <xf numFmtId="0" fontId="2" fillId="8" borderId="107" xfId="0" applyFont="1" applyFill="1" applyBorder="1" applyAlignment="1">
      <alignment horizontal="center" vertical="center"/>
    </xf>
    <xf numFmtId="171" fontId="2" fillId="0" borderId="108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center"/>
    </xf>
    <xf numFmtId="0" fontId="24" fillId="0" borderId="0" xfId="0" applyFont="1" applyAlignment="1">
      <alignment horizontal="left"/>
    </xf>
    <xf numFmtId="0" fontId="12" fillId="0" borderId="0" xfId="0" quotePrefix="1" applyFont="1" applyFill="1" applyBorder="1" applyAlignment="1" applyProtection="1">
      <alignment horizontal="center" vertical="center"/>
    </xf>
    <xf numFmtId="171" fontId="12" fillId="0" borderId="0" xfId="0" quotePrefix="1" applyNumberFormat="1" applyFont="1" applyFill="1" applyBorder="1" applyAlignment="1" applyProtection="1">
      <alignment horizontal="left" vertical="center"/>
    </xf>
    <xf numFmtId="171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 applyProtection="1">
      <alignment horizontal="center" vertical="top"/>
    </xf>
    <xf numFmtId="0" fontId="2" fillId="8" borderId="72" xfId="0" applyFont="1" applyFill="1" applyBorder="1" applyAlignment="1" applyProtection="1">
      <alignment horizontal="center" vertical="center"/>
    </xf>
    <xf numFmtId="0" fontId="37" fillId="8" borderId="84" xfId="0" applyFont="1" applyFill="1" applyBorder="1" applyAlignment="1" applyProtection="1">
      <alignment horizontal="center" vertical="center" wrapText="1"/>
    </xf>
    <xf numFmtId="0" fontId="2" fillId="8" borderId="81" xfId="0" applyFont="1" applyFill="1" applyBorder="1" applyAlignment="1" applyProtection="1">
      <alignment horizontal="center" vertical="center" wrapText="1"/>
    </xf>
    <xf numFmtId="0" fontId="0" fillId="21" borderId="12" xfId="0" applyFont="1" applyFill="1" applyBorder="1" applyAlignment="1" applyProtection="1">
      <alignment horizontal="center" vertical="center"/>
      <protection locked="0"/>
    </xf>
    <xf numFmtId="0" fontId="0" fillId="21" borderId="27" xfId="0" applyFont="1" applyFill="1" applyBorder="1" applyAlignment="1" applyProtection="1">
      <alignment horizontal="center" vertical="center"/>
      <protection locked="0"/>
    </xf>
    <xf numFmtId="0" fontId="0" fillId="21" borderId="37" xfId="0" applyFont="1" applyFill="1" applyBorder="1" applyAlignment="1" applyProtection="1">
      <alignment horizontal="center" vertical="center"/>
      <protection locked="0"/>
    </xf>
    <xf numFmtId="0" fontId="0" fillId="21" borderId="28" xfId="0" applyFont="1" applyFill="1" applyBorder="1" applyAlignment="1" applyProtection="1">
      <alignment horizontal="center" vertical="center"/>
      <protection locked="0"/>
    </xf>
    <xf numFmtId="0" fontId="42" fillId="22" borderId="63" xfId="0" applyFont="1" applyFill="1" applyBorder="1" applyAlignment="1" applyProtection="1">
      <alignment horizontal="center" vertical="center"/>
      <protection locked="0"/>
    </xf>
    <xf numFmtId="0" fontId="42" fillId="22" borderId="77" xfId="0" applyFont="1" applyFill="1" applyBorder="1" applyAlignment="1" applyProtection="1">
      <alignment horizontal="center" vertical="center"/>
      <protection locked="0"/>
    </xf>
    <xf numFmtId="0" fontId="42" fillId="22" borderId="76" xfId="0" applyFont="1" applyFill="1" applyBorder="1" applyAlignment="1" applyProtection="1">
      <alignment horizontal="center" vertical="center"/>
      <protection locked="0"/>
    </xf>
    <xf numFmtId="0" fontId="42" fillId="22" borderId="0" xfId="0" applyNumberFormat="1" applyFont="1" applyFill="1" applyBorder="1" applyAlignment="1" applyProtection="1">
      <alignment horizontal="left" vertical="center"/>
    </xf>
    <xf numFmtId="0" fontId="42" fillId="22" borderId="0" xfId="0" applyNumberFormat="1" applyFont="1" applyFill="1" applyBorder="1" applyAlignment="1" applyProtection="1">
      <alignment horizontal="center" vertical="top"/>
    </xf>
    <xf numFmtId="0" fontId="0" fillId="23" borderId="82" xfId="0" applyFill="1" applyBorder="1" applyAlignment="1">
      <alignment horizontal="left" vertical="center"/>
    </xf>
    <xf numFmtId="0" fontId="0" fillId="23" borderId="83" xfId="0" applyFill="1" applyBorder="1" applyAlignment="1">
      <alignment horizontal="left" vertical="center"/>
    </xf>
    <xf numFmtId="0" fontId="0" fillId="23" borderId="102" xfId="0" applyFill="1" applyBorder="1" applyAlignment="1">
      <alignment horizontal="left" vertical="center"/>
    </xf>
    <xf numFmtId="0" fontId="0" fillId="23" borderId="11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2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167" fontId="53" fillId="0" borderId="0" xfId="0" applyNumberFormat="1" applyFont="1" applyFill="1" applyBorder="1" applyAlignment="1" applyProtection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2" fillId="25" borderId="117" xfId="0" applyFont="1" applyFill="1" applyBorder="1" applyAlignment="1">
      <alignment horizontal="center" vertical="center"/>
    </xf>
    <xf numFmtId="0" fontId="2" fillId="25" borderId="118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right"/>
    </xf>
    <xf numFmtId="0" fontId="0" fillId="17" borderId="103" xfId="0" applyFont="1" applyFill="1" applyBorder="1" applyAlignment="1">
      <alignment horizontal="center" vertical="center"/>
    </xf>
    <xf numFmtId="165" fontId="2" fillId="12" borderId="1" xfId="1" applyNumberFormat="1" applyFont="1" applyFill="1" applyBorder="1" applyAlignment="1" applyProtection="1">
      <alignment horizontal="center" vertical="center" shrinkToFit="1"/>
      <protection locked="0"/>
    </xf>
    <xf numFmtId="9" fontId="2" fillId="0" borderId="119" xfId="0" applyNumberFormat="1" applyFont="1" applyFill="1" applyBorder="1" applyAlignment="1">
      <alignment horizontal="center" vertical="center"/>
    </xf>
    <xf numFmtId="9" fontId="2" fillId="0" borderId="1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2" fillId="0" borderId="0" xfId="0" applyFont="1" applyFill="1"/>
    <xf numFmtId="0" fontId="2" fillId="0" borderId="0" xfId="0" applyFont="1"/>
    <xf numFmtId="0" fontId="0" fillId="0" borderId="0" xfId="0" applyFont="1" applyFill="1" applyAlignment="1" applyProtection="1">
      <alignment horizontal="left" vertical="center" indent="2"/>
    </xf>
    <xf numFmtId="0" fontId="0" fillId="0" borderId="0" xfId="0" applyFont="1" applyFill="1" applyAlignment="1">
      <alignment horizontal="right" vertical="center" indent="1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>
      <alignment horizontal="left" vertical="top" indent="2"/>
    </xf>
    <xf numFmtId="0" fontId="2" fillId="0" borderId="0" xfId="0" applyFont="1" applyFill="1" applyBorder="1"/>
    <xf numFmtId="0" fontId="34" fillId="0" borderId="0" xfId="0" applyFont="1" applyAlignment="1">
      <alignment vertical="top"/>
    </xf>
    <xf numFmtId="0" fontId="2" fillId="0" borderId="0" xfId="0" applyFont="1" applyFill="1" applyAlignment="1" applyProtection="1">
      <alignment horizontal="right" vertical="top"/>
    </xf>
    <xf numFmtId="0" fontId="56" fillId="0" borderId="0" xfId="2" applyNumberFormat="1" applyFont="1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 vertical="center"/>
    </xf>
    <xf numFmtId="6" fontId="2" fillId="0" borderId="109" xfId="0" applyNumberFormat="1" applyFont="1" applyBorder="1" applyAlignment="1" applyProtection="1">
      <alignment horizontal="center" vertical="center"/>
      <protection locked="0"/>
    </xf>
    <xf numFmtId="6" fontId="2" fillId="0" borderId="90" xfId="0" applyNumberFormat="1" applyFont="1" applyBorder="1" applyAlignment="1" applyProtection="1">
      <alignment horizontal="center" vertical="center"/>
      <protection locked="0"/>
    </xf>
    <xf numFmtId="165" fontId="34" fillId="0" borderId="0" xfId="1" applyNumberFormat="1" applyFont="1" applyFill="1" applyBorder="1" applyAlignment="1" applyProtection="1">
      <alignment vertical="top" wrapText="1"/>
    </xf>
    <xf numFmtId="0" fontId="2" fillId="25" borderId="123" xfId="0" applyFont="1" applyFill="1" applyBorder="1" applyAlignment="1">
      <alignment horizontal="center" vertical="center"/>
    </xf>
    <xf numFmtId="9" fontId="2" fillId="0" borderId="12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167" fontId="2" fillId="0" borderId="0" xfId="2" applyNumberFormat="1" applyFont="1" applyFill="1" applyBorder="1" applyAlignment="1" applyProtection="1">
      <alignment horizontal="center"/>
    </xf>
    <xf numFmtId="0" fontId="2" fillId="0" borderId="0" xfId="2" applyFont="1" applyFill="1" applyBorder="1" applyAlignment="1">
      <alignment horizontal="center"/>
    </xf>
    <xf numFmtId="167" fontId="61" fillId="25" borderId="129" xfId="0" applyNumberFormat="1" applyFont="1" applyFill="1" applyBorder="1" applyAlignment="1" applyProtection="1">
      <alignment horizontal="center" vertical="top" wrapText="1"/>
    </xf>
    <xf numFmtId="0" fontId="57" fillId="0" borderId="29" xfId="0" applyFont="1" applyBorder="1" applyAlignment="1">
      <alignment horizontal="center" vertical="top" wrapText="1"/>
    </xf>
    <xf numFmtId="0" fontId="57" fillId="0" borderId="130" xfId="0" applyFont="1" applyBorder="1" applyAlignment="1">
      <alignment horizontal="center" vertical="top" wrapText="1"/>
    </xf>
    <xf numFmtId="0" fontId="2" fillId="0" borderId="112" xfId="0" applyFont="1" applyBorder="1" applyAlignment="1">
      <alignment horizontal="center" vertical="top"/>
    </xf>
    <xf numFmtId="0" fontId="0" fillId="0" borderId="112" xfId="0" applyBorder="1" applyAlignment="1"/>
    <xf numFmtId="0" fontId="9" fillId="13" borderId="11" xfId="0" applyFont="1" applyFill="1" applyBorder="1" applyAlignment="1" applyProtection="1">
      <alignment horizontal="center" vertical="center" shrinkToFit="1"/>
      <protection locked="0"/>
    </xf>
    <xf numFmtId="0" fontId="0" fillId="13" borderId="30" xfId="0" applyFill="1" applyBorder="1" applyAlignment="1" applyProtection="1">
      <alignment horizontal="center" vertical="center" shrinkToFit="1"/>
      <protection locked="0"/>
    </xf>
    <xf numFmtId="0" fontId="0" fillId="13" borderId="31" xfId="0" applyFill="1" applyBorder="1" applyAlignment="1" applyProtection="1">
      <alignment horizontal="center" vertical="center" shrinkToFit="1"/>
      <protection locked="0"/>
    </xf>
    <xf numFmtId="0" fontId="31" fillId="6" borderId="34" xfId="0" applyNumberFormat="1" applyFont="1" applyFill="1" applyBorder="1" applyAlignment="1" applyProtection="1">
      <alignment horizontal="center" vertical="top" wrapText="1"/>
    </xf>
    <xf numFmtId="0" fontId="0" fillId="6" borderId="17" xfId="0" applyFill="1" applyBorder="1" applyAlignment="1">
      <alignment horizontal="center" vertical="top" wrapText="1"/>
    </xf>
    <xf numFmtId="0" fontId="0" fillId="6" borderId="35" xfId="0" applyFill="1" applyBorder="1" applyAlignment="1">
      <alignment horizontal="center" vertical="top"/>
    </xf>
    <xf numFmtId="0" fontId="55" fillId="25" borderId="128" xfId="0" applyFont="1" applyFill="1" applyBorder="1" applyAlignment="1" applyProtection="1">
      <alignment horizontal="center"/>
    </xf>
    <xf numFmtId="0" fontId="55" fillId="25" borderId="0" xfId="0" applyFont="1" applyFill="1" applyBorder="1" applyAlignment="1" applyProtection="1">
      <alignment horizontal="center"/>
    </xf>
    <xf numFmtId="0" fontId="55" fillId="25" borderId="122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top" wrapText="1"/>
    </xf>
    <xf numFmtId="0" fontId="0" fillId="0" borderId="0" xfId="0" applyFont="1" applyAlignment="1">
      <alignment vertical="top"/>
    </xf>
    <xf numFmtId="165" fontId="34" fillId="0" borderId="121" xfId="1" applyNumberFormat="1" applyFont="1" applyFill="1" applyBorder="1" applyAlignment="1" applyProtection="1">
      <alignment horizontal="left" vertical="top" wrapText="1"/>
    </xf>
    <xf numFmtId="165" fontId="34" fillId="0" borderId="0" xfId="1" applyNumberFormat="1" applyFont="1" applyFill="1" applyBorder="1" applyAlignment="1" applyProtection="1">
      <alignment horizontal="left" vertical="top" wrapText="1"/>
    </xf>
    <xf numFmtId="0" fontId="2" fillId="6" borderId="98" xfId="0" applyFont="1" applyFill="1" applyBorder="1" applyAlignment="1">
      <alignment horizontal="center" vertical="center" wrapText="1"/>
    </xf>
    <xf numFmtId="0" fontId="0" fillId="6" borderId="98" xfId="0" applyFill="1" applyBorder="1" applyAlignment="1">
      <alignment horizontal="center" vertical="center" wrapText="1"/>
    </xf>
    <xf numFmtId="0" fontId="2" fillId="13" borderId="99" xfId="0" applyFont="1" applyFill="1" applyBorder="1" applyAlignment="1" applyProtection="1">
      <alignment horizontal="center" vertical="center"/>
      <protection locked="0"/>
    </xf>
    <xf numFmtId="165" fontId="34" fillId="0" borderId="121" xfId="1" applyNumberFormat="1" applyFont="1" applyFill="1" applyBorder="1" applyAlignment="1" applyProtection="1">
      <alignment horizontal="center" vertical="top" wrapText="1"/>
    </xf>
    <xf numFmtId="165" fontId="34" fillId="0" borderId="0" xfId="1" applyNumberFormat="1" applyFont="1" applyFill="1" applyBorder="1" applyAlignment="1" applyProtection="1">
      <alignment horizontal="center" vertical="top" wrapText="1"/>
    </xf>
    <xf numFmtId="171" fontId="2" fillId="20" borderId="8" xfId="0" applyNumberFormat="1" applyFont="1" applyFill="1" applyBorder="1" applyAlignment="1">
      <alignment horizontal="center" vertical="center"/>
    </xf>
    <xf numFmtId="171" fontId="0" fillId="20" borderId="8" xfId="0" applyNumberFormat="1" applyFont="1" applyFill="1" applyBorder="1" applyAlignment="1">
      <alignment horizontal="center" vertical="center"/>
    </xf>
    <xf numFmtId="0" fontId="31" fillId="6" borderId="110" xfId="0" applyNumberFormat="1" applyFont="1" applyFill="1" applyBorder="1" applyAlignment="1" applyProtection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23" fillId="7" borderId="65" xfId="0" applyFont="1" applyFill="1" applyBorder="1" applyAlignment="1" applyProtection="1">
      <alignment horizontal="center" vertical="center" wrapText="1"/>
    </xf>
    <xf numFmtId="0" fontId="24" fillId="6" borderId="66" xfId="0" applyFont="1" applyFill="1" applyBorder="1" applyAlignment="1">
      <alignment horizontal="center" vertical="center"/>
    </xf>
    <xf numFmtId="0" fontId="24" fillId="6" borderId="67" xfId="0" applyFont="1" applyFill="1" applyBorder="1" applyAlignment="1">
      <alignment horizontal="center" vertical="center"/>
    </xf>
    <xf numFmtId="166" fontId="59" fillId="0" borderId="0" xfId="1" applyNumberFormat="1" applyFont="1" applyFill="1" applyBorder="1" applyAlignment="1" applyProtection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13" borderId="11" xfId="0" applyFont="1" applyFill="1" applyBorder="1" applyAlignment="1" applyProtection="1">
      <alignment vertical="center"/>
      <protection locked="0"/>
    </xf>
    <xf numFmtId="0" fontId="0" fillId="13" borderId="30" xfId="0" applyFill="1" applyBorder="1" applyAlignment="1" applyProtection="1">
      <alignment vertical="center"/>
      <protection locked="0"/>
    </xf>
    <xf numFmtId="0" fontId="0" fillId="13" borderId="31" xfId="0" applyFill="1" applyBorder="1" applyAlignment="1" applyProtection="1">
      <alignment vertical="center"/>
      <protection locked="0"/>
    </xf>
    <xf numFmtId="0" fontId="9" fillId="13" borderId="11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protection locked="0"/>
    </xf>
    <xf numFmtId="167" fontId="60" fillId="25" borderId="125" xfId="0" applyNumberFormat="1" applyFont="1" applyFill="1" applyBorder="1" applyAlignment="1" applyProtection="1">
      <alignment horizontal="center"/>
    </xf>
    <xf numFmtId="167" fontId="60" fillId="25" borderId="126" xfId="0" applyNumberFormat="1" applyFont="1" applyFill="1" applyBorder="1" applyAlignment="1" applyProtection="1">
      <alignment horizontal="center"/>
    </xf>
    <xf numFmtId="167" fontId="60" fillId="25" borderId="127" xfId="0" applyNumberFormat="1" applyFont="1" applyFill="1" applyBorder="1" applyAlignment="1" applyProtection="1">
      <alignment horizontal="center"/>
    </xf>
    <xf numFmtId="172" fontId="60" fillId="25" borderId="128" xfId="0" applyNumberFormat="1" applyFont="1" applyFill="1" applyBorder="1" applyAlignment="1" applyProtection="1">
      <alignment horizontal="center"/>
    </xf>
    <xf numFmtId="172" fontId="60" fillId="25" borderId="0" xfId="0" applyNumberFormat="1" applyFont="1" applyFill="1" applyBorder="1" applyAlignment="1" applyProtection="1">
      <alignment horizontal="center"/>
    </xf>
    <xf numFmtId="172" fontId="60" fillId="25" borderId="122" xfId="0" applyNumberFormat="1" applyFont="1" applyFill="1" applyBorder="1" applyAlignment="1" applyProtection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39" fillId="24" borderId="114" xfId="0" applyFont="1" applyFill="1" applyBorder="1" applyAlignment="1" applyProtection="1">
      <alignment horizontal="center" vertical="center"/>
    </xf>
    <xf numFmtId="0" fontId="0" fillId="24" borderId="115" xfId="0" applyFill="1" applyBorder="1" applyAlignment="1">
      <alignment horizontal="center" vertical="center"/>
    </xf>
    <xf numFmtId="0" fontId="0" fillId="24" borderId="116" xfId="0" applyFill="1" applyBorder="1" applyAlignment="1">
      <alignment horizontal="center" vertical="center"/>
    </xf>
    <xf numFmtId="0" fontId="20" fillId="0" borderId="0" xfId="0" applyFont="1" applyFill="1" applyAlignment="1" applyProtection="1">
      <alignment horizontal="right" vertical="center" wrapText="1"/>
    </xf>
    <xf numFmtId="0" fontId="0" fillId="0" borderId="18" xfId="0" applyFill="1" applyBorder="1" applyAlignment="1">
      <alignment vertical="center"/>
    </xf>
    <xf numFmtId="0" fontId="15" fillId="13" borderId="11" xfId="2" applyFill="1" applyBorder="1" applyAlignment="1" applyProtection="1">
      <alignment horizontal="center" vertical="center"/>
      <protection locked="0"/>
    </xf>
    <xf numFmtId="0" fontId="2" fillId="13" borderId="30" xfId="0" applyFont="1" applyFill="1" applyBorder="1" applyAlignment="1" applyProtection="1">
      <alignment horizontal="center" vertical="center"/>
      <protection locked="0"/>
    </xf>
    <xf numFmtId="0" fontId="2" fillId="13" borderId="31" xfId="0" applyFont="1" applyFill="1" applyBorder="1" applyAlignment="1" applyProtection="1">
      <alignment horizontal="center" vertical="center"/>
      <protection locked="0"/>
    </xf>
    <xf numFmtId="0" fontId="9" fillId="13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13" borderId="36" xfId="0" applyFill="1" applyBorder="1" applyAlignment="1" applyProtection="1">
      <alignment horizontal="center" vertical="center" shrinkToFit="1"/>
      <protection locked="0"/>
    </xf>
    <xf numFmtId="0" fontId="0" fillId="13" borderId="33" xfId="0" applyFill="1" applyBorder="1" applyAlignment="1" applyProtection="1">
      <alignment horizontal="center" vertical="center" shrinkToFit="1"/>
      <protection locked="0"/>
    </xf>
    <xf numFmtId="0" fontId="23" fillId="12" borderId="32" xfId="0" applyFont="1" applyFill="1" applyBorder="1" applyAlignment="1" applyProtection="1">
      <alignment horizontal="center" vertical="center" shrinkToFit="1"/>
      <protection locked="0"/>
    </xf>
    <xf numFmtId="0" fontId="24" fillId="13" borderId="33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39" fillId="24" borderId="7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40" fillId="24" borderId="34" xfId="0" applyFont="1" applyFill="1" applyBorder="1" applyAlignment="1" applyProtection="1">
      <alignment horizontal="center"/>
    </xf>
    <xf numFmtId="0" fontId="0" fillId="24" borderId="17" xfId="0" applyFill="1" applyBorder="1" applyAlignment="1"/>
    <xf numFmtId="0" fontId="0" fillId="24" borderId="35" xfId="0" applyFill="1" applyBorder="1" applyAlignment="1"/>
    <xf numFmtId="0" fontId="30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49" fontId="9" fillId="12" borderId="32" xfId="0" applyNumberFormat="1" applyFont="1" applyFill="1" applyBorder="1" applyAlignment="1" applyProtection="1">
      <alignment horizontal="center" vertical="center" shrinkToFit="1"/>
      <protection locked="0"/>
    </xf>
    <xf numFmtId="49" fontId="9" fillId="12" borderId="33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3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2" fillId="8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35" fillId="7" borderId="43" xfId="0" applyFont="1" applyFill="1" applyBorder="1" applyAlignment="1" applyProtection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36" fillId="6" borderId="34" xfId="0" applyFont="1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  <protection locked="0"/>
    </xf>
    <xf numFmtId="0" fontId="35" fillId="6" borderId="7" xfId="0" applyFont="1" applyFill="1" applyBorder="1" applyAlignment="1">
      <alignment horizontal="center" vertical="center"/>
    </xf>
    <xf numFmtId="0" fontId="35" fillId="6" borderId="0" xfId="0" applyFont="1" applyFill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</cellXfs>
  <cellStyles count="3">
    <cellStyle name="Euro" xfId="1"/>
    <cellStyle name="Lien hypertexte" xfId="2" builtinId="8"/>
    <cellStyle name="Normal" xfId="0" builtinId="0"/>
  </cellStyles>
  <dxfs count="4">
    <dxf>
      <fill>
        <patternFill patternType="gray0625">
          <bgColor theme="9" tint="0.79998168889431442"/>
        </patternFill>
      </fill>
    </dxf>
    <dxf>
      <font>
        <color rgb="FFFFFFEB"/>
      </font>
    </dxf>
    <dxf>
      <font>
        <color rgb="FFFFFFEB"/>
      </font>
    </dxf>
    <dxf>
      <font>
        <color rgb="FFFFFFEB"/>
      </font>
    </dxf>
  </dxfs>
  <tableStyles count="0" defaultTableStyle="TableStyleMedium2" defaultPivotStyle="PivotStyleLight16"/>
  <colors>
    <mruColors>
      <color rgb="FFE4E4E4"/>
      <color rgb="FFF4F3EC"/>
      <color rgb="FFFFFFEB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548640</xdr:colOff>
      <xdr:row>36</xdr:row>
      <xdr:rowOff>213360</xdr:rowOff>
    </xdr:from>
    <xdr:to>
      <xdr:col>6</xdr:col>
      <xdr:colOff>449580</xdr:colOff>
      <xdr:row>37</xdr:row>
      <xdr:rowOff>167640</xdr:rowOff>
    </xdr:to>
    <xdr:sp macro="" textlink="" fLocksText="0">
      <xdr:nvSpPr>
        <xdr:cNvPr id="3" name="ZoneTexte 2"/>
        <xdr:cNvSpPr txBox="1"/>
      </xdr:nvSpPr>
      <xdr:spPr>
        <a:xfrm>
          <a:off x="4648200" y="10027920"/>
          <a:ext cx="1744980" cy="228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FR" sz="11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53340</xdr:colOff>
      <xdr:row>1</xdr:row>
      <xdr:rowOff>15240</xdr:rowOff>
    </xdr:from>
    <xdr:to>
      <xdr:col>2</xdr:col>
      <xdr:colOff>213360</xdr:colOff>
      <xdr:row>4</xdr:row>
      <xdr:rowOff>2876</xdr:rowOff>
    </xdr:to>
    <xdr:pic>
      <xdr:nvPicPr>
        <xdr:cNvPr id="4" name="Picture 3" descr="asortf-aqu-4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76200"/>
          <a:ext cx="1470660" cy="74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259080</xdr:colOff>
      <xdr:row>1</xdr:row>
      <xdr:rowOff>38100</xdr:rowOff>
    </xdr:from>
    <xdr:to>
      <xdr:col>9</xdr:col>
      <xdr:colOff>1021080</xdr:colOff>
      <xdr:row>4</xdr:row>
      <xdr:rowOff>36742</xdr:rowOff>
    </xdr:to>
    <xdr:pic>
      <xdr:nvPicPr>
        <xdr:cNvPr id="5" name="Image 4" descr="Lalind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6140" y="99060"/>
          <a:ext cx="2910840" cy="760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sortf.com/" TargetMode="External"/><Relationship Id="rId1" Type="http://schemas.openxmlformats.org/officeDocument/2006/relationships/hyperlink" Target="mailto:contact@usortf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T72"/>
  <sheetViews>
    <sheetView showGridLines="0" showRowColHeaders="0" tabSelected="1" topLeftCell="A21" zoomScaleNormal="100" workbookViewId="0">
      <selection activeCell="F24" sqref="F24:G24"/>
    </sheetView>
  </sheetViews>
  <sheetFormatPr baseColWidth="10" defaultColWidth="11.5703125" defaultRowHeight="12.75"/>
  <cols>
    <col min="1" max="1" width="5.5703125" customWidth="1"/>
    <col min="2" max="2" width="19.140625" customWidth="1"/>
    <col min="3" max="3" width="13.85546875" customWidth="1"/>
    <col min="4" max="4" width="21.140625" customWidth="1"/>
    <col min="5" max="5" width="11.85546875" customWidth="1"/>
    <col min="6" max="6" width="14.140625" customWidth="1"/>
    <col min="7" max="7" width="14.85546875" customWidth="1"/>
    <col min="8" max="8" width="17.5703125" customWidth="1"/>
    <col min="9" max="9" width="13.85546875" customWidth="1"/>
    <col min="10" max="10" width="17.85546875" customWidth="1"/>
    <col min="11" max="11" width="12.5703125" customWidth="1"/>
  </cols>
  <sheetData>
    <row r="1" spans="1:20" ht="5.2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6"/>
      <c r="M1" s="16"/>
    </row>
    <row r="2" spans="1:20" ht="24" customHeight="1" thickTop="1">
      <c r="A2" s="22"/>
      <c r="D2" s="352" t="s">
        <v>69</v>
      </c>
      <c r="E2" s="353"/>
      <c r="F2" s="353"/>
      <c r="G2" s="354"/>
      <c r="H2" s="16"/>
      <c r="I2" s="16"/>
      <c r="J2" s="16"/>
      <c r="K2" s="16"/>
      <c r="L2" s="16"/>
    </row>
    <row r="3" spans="1:20" ht="16.7" customHeight="1">
      <c r="A3" s="22"/>
      <c r="B3" s="162"/>
      <c r="D3" s="367" t="str">
        <f>Références!B3</f>
        <v>LALINDE  27 Mai au 29 Mai 2023</v>
      </c>
      <c r="E3" s="368"/>
      <c r="F3" s="368"/>
      <c r="G3" s="369"/>
      <c r="H3" s="163"/>
      <c r="I3" s="163"/>
      <c r="K3" s="32"/>
      <c r="L3" s="16"/>
    </row>
    <row r="4" spans="1:20" ht="19.350000000000001" customHeight="1" thickBot="1">
      <c r="A4" s="22"/>
      <c r="D4" s="370" t="s">
        <v>54</v>
      </c>
      <c r="E4" s="371"/>
      <c r="F4" s="371"/>
      <c r="G4" s="372"/>
      <c r="H4" s="16"/>
      <c r="I4" s="16"/>
      <c r="J4" s="16"/>
      <c r="K4" s="33"/>
      <c r="L4" s="16"/>
    </row>
    <row r="5" spans="1:20" ht="9" customHeight="1" thickTop="1">
      <c r="A5" s="23"/>
      <c r="B5" s="34"/>
      <c r="C5" s="34"/>
      <c r="D5" s="34"/>
      <c r="E5" s="34"/>
      <c r="F5" s="34"/>
      <c r="G5" s="34"/>
      <c r="H5" s="34"/>
      <c r="I5" s="34"/>
      <c r="J5" s="16"/>
      <c r="K5" s="34"/>
      <c r="L5" s="16"/>
    </row>
    <row r="6" spans="1:20" s="3" customFormat="1" ht="24.75" customHeight="1">
      <c r="A6" s="24"/>
      <c r="B6" s="373" t="s">
        <v>98</v>
      </c>
      <c r="C6" s="374"/>
      <c r="D6" s="374"/>
      <c r="E6" s="374"/>
      <c r="F6" s="374"/>
      <c r="G6" s="374"/>
      <c r="H6" s="374"/>
      <c r="I6" s="374"/>
      <c r="J6" s="35"/>
      <c r="K6" s="36"/>
      <c r="L6" s="16"/>
      <c r="M6" s="4"/>
      <c r="N6" s="1"/>
      <c r="O6" s="1"/>
      <c r="P6" s="6"/>
      <c r="Q6" s="6"/>
      <c r="R6" s="6"/>
      <c r="S6" s="6"/>
      <c r="T6" s="6"/>
    </row>
    <row r="7" spans="1:20" s="2" customFormat="1" ht="12.95" customHeight="1" thickBot="1">
      <c r="A7" s="25"/>
      <c r="B7" s="37"/>
      <c r="C7" s="37"/>
      <c r="D7" s="38"/>
      <c r="E7" s="38"/>
      <c r="F7" s="38"/>
      <c r="G7" s="38"/>
      <c r="H7" s="38"/>
      <c r="I7" s="38"/>
      <c r="J7" s="38"/>
      <c r="K7" s="38"/>
      <c r="L7" s="16"/>
      <c r="M7" s="4"/>
      <c r="N7" s="1"/>
      <c r="O7" s="1"/>
      <c r="P7" s="6"/>
      <c r="Q7" s="6"/>
      <c r="R7" s="6"/>
      <c r="S7" s="6"/>
      <c r="T7" s="6"/>
    </row>
    <row r="8" spans="1:20" s="2" customFormat="1" ht="32.25" customHeight="1" thickBot="1">
      <c r="A8" s="1"/>
      <c r="B8" s="172" t="s">
        <v>99</v>
      </c>
      <c r="C8" s="39"/>
      <c r="D8" s="1"/>
      <c r="E8" s="40" t="s">
        <v>16</v>
      </c>
      <c r="F8" s="363"/>
      <c r="G8" s="364"/>
      <c r="H8" s="1"/>
      <c r="I8" s="1"/>
      <c r="J8" s="1"/>
      <c r="K8" s="1"/>
      <c r="L8" s="16"/>
      <c r="M8" s="1"/>
    </row>
    <row r="9" spans="1:20" s="2" customFormat="1" ht="15" customHeight="1" thickBot="1">
      <c r="A9" s="1"/>
      <c r="B9" s="41"/>
      <c r="C9" s="41"/>
      <c r="D9" s="1"/>
      <c r="E9" s="1"/>
      <c r="F9" s="1"/>
      <c r="G9" s="1"/>
      <c r="H9" s="1"/>
      <c r="I9" s="1"/>
      <c r="J9" s="1"/>
      <c r="K9" s="1"/>
      <c r="L9" s="16"/>
      <c r="M9" s="1"/>
    </row>
    <row r="10" spans="1:20" s="2" customFormat="1" ht="27" customHeight="1" thickBot="1">
      <c r="A10" s="1"/>
      <c r="B10" s="45"/>
      <c r="C10" s="40" t="s">
        <v>15</v>
      </c>
      <c r="D10" s="107"/>
      <c r="E10" s="42"/>
      <c r="F10" s="43" t="s">
        <v>80</v>
      </c>
      <c r="G10" s="107"/>
      <c r="H10" s="44" t="s">
        <v>19</v>
      </c>
      <c r="I10" s="108"/>
      <c r="J10" s="1"/>
      <c r="K10" s="1"/>
      <c r="L10" s="16"/>
      <c r="M10" s="1"/>
    </row>
    <row r="11" spans="1:20" s="2" customFormat="1" ht="12.95" customHeight="1">
      <c r="A11" s="26"/>
      <c r="B11" s="45"/>
      <c r="C11" s="135" t="s">
        <v>91</v>
      </c>
      <c r="D11" s="136"/>
      <c r="E11" s="136"/>
      <c r="F11" s="136"/>
      <c r="G11" s="174" t="s">
        <v>100</v>
      </c>
      <c r="H11" s="26"/>
      <c r="I11" s="26"/>
      <c r="J11" s="47"/>
      <c r="K11" s="47"/>
      <c r="L11" s="1"/>
    </row>
    <row r="12" spans="1:20" s="2" customFormat="1" ht="12.95" customHeight="1">
      <c r="A12" s="26"/>
      <c r="B12" s="26"/>
      <c r="C12" s="135" t="s">
        <v>92</v>
      </c>
      <c r="D12" s="136"/>
      <c r="E12" s="136"/>
      <c r="F12" s="136"/>
      <c r="G12" s="48"/>
      <c r="H12" s="26"/>
      <c r="I12" s="26"/>
      <c r="J12" s="47"/>
      <c r="K12" s="47"/>
      <c r="L12" s="1"/>
    </row>
    <row r="13" spans="1:20" s="2" customFormat="1" ht="27.6" customHeight="1">
      <c r="A13" s="26"/>
      <c r="B13" s="45"/>
      <c r="C13" s="365" t="s">
        <v>93</v>
      </c>
      <c r="D13" s="366"/>
      <c r="E13" s="366"/>
      <c r="F13" s="366"/>
      <c r="G13" s="48"/>
      <c r="H13" s="26"/>
      <c r="I13" s="26"/>
      <c r="J13" s="46"/>
      <c r="K13" s="46"/>
      <c r="L13" s="1"/>
    </row>
    <row r="14" spans="1:20" s="2" customFormat="1" ht="12.95" customHeight="1">
      <c r="A14" s="26"/>
      <c r="B14" s="26"/>
      <c r="C14" s="135" t="s">
        <v>94</v>
      </c>
      <c r="D14" s="136"/>
      <c r="E14" s="136"/>
      <c r="F14" s="136"/>
      <c r="G14" s="48"/>
      <c r="H14" s="26"/>
      <c r="I14" s="26"/>
      <c r="J14" s="47"/>
      <c r="K14" s="47"/>
      <c r="L14" s="1"/>
    </row>
    <row r="15" spans="1:20" s="2" customFormat="1" ht="8.4499999999999993" customHeight="1" thickBot="1">
      <c r="A15" s="1"/>
      <c r="B15" s="1"/>
      <c r="C15" s="1"/>
      <c r="D15" s="49"/>
      <c r="E15" s="1"/>
      <c r="F15" s="1"/>
      <c r="G15" s="49"/>
      <c r="H15" s="1"/>
      <c r="I15" s="1"/>
      <c r="J15" s="1"/>
      <c r="K15" s="1"/>
      <c r="L15" s="1"/>
    </row>
    <row r="16" spans="1:20" ht="26.45" customHeight="1" thickBot="1">
      <c r="A16" s="1"/>
      <c r="B16" s="40" t="s">
        <v>17</v>
      </c>
      <c r="C16" s="360"/>
      <c r="D16" s="361"/>
      <c r="E16" s="362"/>
      <c r="F16" s="1"/>
      <c r="G16" s="40" t="s">
        <v>18</v>
      </c>
      <c r="H16" s="375"/>
      <c r="I16" s="376"/>
      <c r="J16" s="7"/>
      <c r="K16" s="8"/>
      <c r="L16" s="1"/>
      <c r="M16" s="2"/>
    </row>
    <row r="17" spans="1:14" ht="16.5" thickBot="1">
      <c r="A17" s="1"/>
      <c r="B17" s="40"/>
      <c r="C17" s="40"/>
      <c r="D17" s="50"/>
      <c r="E17" s="50"/>
      <c r="F17" s="50"/>
      <c r="G17" s="40"/>
      <c r="H17" s="50"/>
      <c r="I17" s="50"/>
      <c r="J17" s="8"/>
      <c r="K17" s="8"/>
      <c r="L17" s="1"/>
      <c r="M17" s="2"/>
    </row>
    <row r="18" spans="1:14" ht="26.1" customHeight="1" thickBot="1">
      <c r="A18" s="1"/>
      <c r="B18" s="16"/>
      <c r="C18" s="51"/>
      <c r="D18" s="206" t="s">
        <v>58</v>
      </c>
      <c r="E18" s="109"/>
      <c r="F18" s="207" t="s">
        <v>75</v>
      </c>
      <c r="G18" s="110" t="str">
        <f>IF(E18&lt;&gt;0,DATEDIF(E18,Au_01_01_année_JNE,"y")&amp; " ans"," ")</f>
        <v xml:space="preserve"> </v>
      </c>
      <c r="H18" s="208" t="s">
        <v>20</v>
      </c>
      <c r="I18" s="111"/>
      <c r="J18" s="8"/>
      <c r="K18" s="81"/>
      <c r="L18" s="1"/>
      <c r="M18" s="2"/>
    </row>
    <row r="19" spans="1:14" ht="18" customHeight="1">
      <c r="A19" s="1"/>
      <c r="B19" s="1"/>
      <c r="C19" s="1"/>
      <c r="D19" s="49"/>
      <c r="E19" s="1"/>
      <c r="F19" s="1"/>
      <c r="G19" s="175" t="str">
        <f xml:space="preserve"> "Au " &amp; TEXT( Au_01_01_année_JNE, "jj/mm/aaaa")</f>
        <v>Au 01/01/2023</v>
      </c>
      <c r="H19" s="1"/>
      <c r="I19" s="1"/>
      <c r="J19" s="1"/>
      <c r="K19" s="1"/>
    </row>
    <row r="20" spans="1:14" ht="15.75" thickBot="1">
      <c r="A20" s="1"/>
      <c r="B20" s="1"/>
      <c r="C20" s="1"/>
      <c r="D20" s="49"/>
      <c r="E20" s="1"/>
      <c r="F20" s="1"/>
      <c r="G20" s="173" t="s">
        <v>13</v>
      </c>
      <c r="H20" s="1"/>
      <c r="I20" s="1"/>
      <c r="J20" s="1"/>
      <c r="K20" s="1"/>
      <c r="L20" s="16"/>
    </row>
    <row r="21" spans="1:14" ht="21.95" customHeight="1" thickBot="1">
      <c r="A21" s="1"/>
      <c r="B21" s="355" t="s">
        <v>26</v>
      </c>
      <c r="C21" s="356"/>
      <c r="D21" s="112"/>
      <c r="E21" s="40" t="s">
        <v>25</v>
      </c>
      <c r="F21" s="357"/>
      <c r="G21" s="358"/>
      <c r="H21" s="358"/>
      <c r="I21" s="359"/>
      <c r="J21" s="8"/>
      <c r="K21" s="8"/>
      <c r="L21" s="16"/>
    </row>
    <row r="22" spans="1:14" ht="22.35" customHeight="1" thickBot="1">
      <c r="A22" s="241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</row>
    <row r="23" spans="1:14" ht="31.35" customHeight="1" thickTop="1" thickBot="1">
      <c r="A23" s="16"/>
      <c r="B23" s="334" t="s">
        <v>128</v>
      </c>
      <c r="C23" s="335"/>
      <c r="D23" s="335"/>
      <c r="E23" s="336"/>
      <c r="F23" s="325" t="str">
        <f xml:space="preserve"> "Choix Formule Hébergement
  (Gratuit pour Enfant &lt; " &amp;  Enfant_Gratuit &amp; " ans)"</f>
        <v>Choix Formule Hébergement
  (Gratuit pour Enfant &lt; 3 ans)</v>
      </c>
      <c r="G23" s="326"/>
      <c r="H23" s="200" t="s">
        <v>119</v>
      </c>
      <c r="I23" s="200" t="s">
        <v>120</v>
      </c>
      <c r="J23" s="16"/>
      <c r="K23" s="16"/>
      <c r="L23" s="16"/>
    </row>
    <row r="24" spans="1:14" ht="32.1" customHeight="1" thickBot="1">
      <c r="A24" s="1"/>
      <c r="B24" s="315" t="str">
        <f>Références!B52</f>
        <v xml:space="preserve">  Séjour 2 Nuitées : Samedi 27 (matin) au Lundi 29 (matin 10h)
  Séjour 3 Nuitées : Vendredi 26 (soir *) au Lundi 29 (matin 10h)</v>
      </c>
      <c r="C24" s="316"/>
      <c r="D24" s="316"/>
      <c r="E24" s="317"/>
      <c r="F24" s="327"/>
      <c r="G24" s="327"/>
      <c r="H24" s="201"/>
      <c r="I24" s="201"/>
      <c r="J24" s="16"/>
      <c r="K24" s="16"/>
      <c r="L24" s="16"/>
    </row>
    <row r="25" spans="1:14" ht="24" customHeight="1" thickTop="1" thickBot="1">
      <c r="A25" s="16"/>
      <c r="B25" s="295" t="str">
        <f>Références!B53</f>
        <v>* Le repas du vendredi soir n'est pas inclus si arrivée apres 20h</v>
      </c>
      <c r="C25" s="187"/>
      <c r="D25" s="187"/>
      <c r="E25" s="187"/>
      <c r="F25" s="330">
        <f>IF(OR(Formule_Hébergement="",DATEDIF(E18,Au_01_01_année_JNE,"y")&lt;Enfant_Gratuit),0,IF(DATEDIF(E18,Au_01_01_année_JNE,"y")&lt;Enfant,VLOOKUP(Formule_Hébergement,Tableau_Formules_Hébergement,3,FALSE),VLOOKUP(Formule_Hébergement,Tableau_Formules_Hébergement,2,FALSE)))</f>
        <v>0</v>
      </c>
      <c r="G25" s="331"/>
      <c r="H25" s="197">
        <f>IF(OR(Formule_Hébergement="",Formule_Chambre="",DATEDIF(E18,Au_01_01_année_JNE,"y")&lt;Enfant_Gratuit),0,IF(Formule_Chambre="Triple",VLOOKUP(Formule_Hébergement,Tableau_Formules_Hébergement,4,FALSE),IF(Formule_Chambre="Quadruple",VLOOKUP(Formule_Hébergement,Tableau_Formules_Hébergement,5,FALSE),IF(Formule_Chambre="Single",VLOOKUP(Formule_Hébergement,Tableau_Formules_Hébergement,6,FALSE),0))))</f>
        <v>0</v>
      </c>
      <c r="I25" s="197" t="str">
        <f>IF(OR(I24="",Formule_Hébergement="Sans Hébergement",Formule_Hébergement="",Formule_Chambre=""),"0",IF(MID(I24,1,1)="1",IF(MID(F24,18,7)="Camping",Références!F41,Références!F40),IF(MID(F24,18,7)="Camping",MID(I24,1,1)*Références!G41, MID(I24,1,1)*Références!G40)))</f>
        <v>0</v>
      </c>
      <c r="J25" s="16"/>
      <c r="K25" s="16"/>
      <c r="L25" s="16"/>
    </row>
    <row r="26" spans="1:14" ht="33.6" customHeight="1" thickTop="1" thickBot="1">
      <c r="A26" s="77"/>
      <c r="B26" s="190"/>
      <c r="C26" s="189"/>
      <c r="D26" s="202"/>
      <c r="E26" s="61"/>
      <c r="F26" s="60"/>
      <c r="G26" s="328" t="s">
        <v>167</v>
      </c>
      <c r="H26" s="328"/>
      <c r="I26" s="328"/>
      <c r="J26" s="267"/>
      <c r="K26" s="27"/>
      <c r="L26" s="16"/>
    </row>
    <row r="27" spans="1:14" ht="31.7" customHeight="1" thickTop="1" thickBot="1">
      <c r="A27" s="27"/>
      <c r="B27" s="332" t="s">
        <v>171</v>
      </c>
      <c r="C27" s="333"/>
      <c r="D27" s="113"/>
      <c r="E27" s="244"/>
      <c r="G27" s="329"/>
      <c r="H27" s="329"/>
      <c r="I27" s="329"/>
      <c r="J27" s="301"/>
      <c r="K27" s="27"/>
      <c r="L27" s="16"/>
    </row>
    <row r="28" spans="1:14" ht="13.7" customHeight="1" thickTop="1" thickBot="1">
      <c r="A28" s="27"/>
      <c r="B28" s="323" t="s">
        <v>172</v>
      </c>
      <c r="C28" s="323"/>
      <c r="D28" s="323"/>
      <c r="E28" s="245"/>
      <c r="F28" s="60"/>
      <c r="G28" s="60"/>
      <c r="H28" s="56"/>
      <c r="I28" s="56"/>
      <c r="J28" s="243"/>
      <c r="K28" s="27"/>
      <c r="L28" s="16"/>
    </row>
    <row r="29" spans="1:14" ht="17.45" customHeight="1" thickTop="1" thickBot="1">
      <c r="A29" s="27"/>
      <c r="B29" s="324"/>
      <c r="C29" s="324"/>
      <c r="D29" s="324"/>
      <c r="E29" s="217" t="s">
        <v>86</v>
      </c>
      <c r="F29" s="218" t="s">
        <v>87</v>
      </c>
      <c r="G29" s="280"/>
      <c r="H29" s="179" t="s">
        <v>111</v>
      </c>
      <c r="I29" s="280"/>
      <c r="K29" s="77"/>
      <c r="L29" s="16"/>
    </row>
    <row r="30" spans="1:14" ht="20.100000000000001" customHeight="1" thickTop="1" thickBot="1">
      <c r="A30" s="27"/>
      <c r="B30" s="121" t="s">
        <v>46</v>
      </c>
      <c r="C30" s="124" t="str">
        <f>IF(Références!C44="","Non Proposé",Références!C44)</f>
        <v>Visite du château de Monbazillac</v>
      </c>
      <c r="D30" s="125"/>
      <c r="E30" s="215" t="str">
        <f>IF(Références!C44="","",Références!F44)</f>
        <v>4h</v>
      </c>
      <c r="F30" s="216">
        <f>IF(Références!C44="","",Références!E44)</f>
        <v>15</v>
      </c>
      <c r="H30" s="277"/>
      <c r="K30" s="16"/>
    </row>
    <row r="31" spans="1:14" ht="20.100000000000001" customHeight="1" thickBot="1">
      <c r="A31" s="1"/>
      <c r="B31" s="122" t="s">
        <v>47</v>
      </c>
      <c r="C31" s="126" t="str">
        <f>IF(Références!C45="","Non Proposé",Références!C45)</f>
        <v xml:space="preserve">Visite du moulin de la Rouzique </v>
      </c>
      <c r="D31" s="118"/>
      <c r="E31" s="211" t="str">
        <f>IF(Références!C45="","",Références!F45)</f>
        <v>2h</v>
      </c>
      <c r="F31" s="212">
        <f>IF(Références!C45="","",Références!E45)</f>
        <v>10</v>
      </c>
      <c r="H31" s="13">
        <f>IF(AND(Choix_Options&lt;&gt;"",Choix_Options&lt;&gt;"Non Proposé"),VLOOKUP(Choix_Options,Tableau_Tarifs_Options,4,FALSE),0)</f>
        <v>0</v>
      </c>
      <c r="K31" s="16"/>
    </row>
    <row r="32" spans="1:14" ht="20.100000000000001" customHeight="1" thickBot="1">
      <c r="A32" s="1"/>
      <c r="B32" s="123" t="s">
        <v>65</v>
      </c>
      <c r="C32" s="127" t="str">
        <f>IF(Références!C46="","Non Proposée",Références!C46)</f>
        <v>Balade en Gabares</v>
      </c>
      <c r="D32" s="119"/>
      <c r="E32" s="213" t="str">
        <f>IF(Références!C46="","",Références!F46)</f>
        <v>2h</v>
      </c>
      <c r="F32" s="214">
        <f>IF(Références!C46="","",Références!E46)</f>
        <v>10</v>
      </c>
      <c r="K32" s="16"/>
    </row>
    <row r="33" spans="1:12" ht="13.35" customHeight="1" thickTop="1">
      <c r="A33" s="1"/>
      <c r="B33" s="53"/>
      <c r="C33" s="62"/>
      <c r="D33" s="63"/>
      <c r="E33" s="61"/>
      <c r="F33" s="61"/>
      <c r="G33" s="60"/>
      <c r="H33" s="64"/>
      <c r="I33" s="64"/>
      <c r="J33" s="52"/>
      <c r="K33" s="16"/>
      <c r="L33" s="16"/>
    </row>
    <row r="34" spans="1:12" ht="8.4499999999999993" customHeight="1">
      <c r="A34" s="28"/>
      <c r="B34" s="80"/>
      <c r="C34" s="57"/>
      <c r="D34" s="54"/>
      <c r="J34" s="52"/>
      <c r="K34" s="57"/>
      <c r="L34" s="16"/>
    </row>
    <row r="35" spans="1:12" ht="33.6" customHeight="1" thickBot="1">
      <c r="A35" s="29"/>
      <c r="B35" s="69" t="s">
        <v>112</v>
      </c>
      <c r="C35" s="1"/>
      <c r="D35" s="67"/>
      <c r="E35" s="321" t="s">
        <v>71</v>
      </c>
      <c r="F35" s="322"/>
      <c r="G35" s="322"/>
      <c r="H35" s="70" t="s">
        <v>34</v>
      </c>
      <c r="I35" s="65"/>
      <c r="J35" s="199" t="s">
        <v>14</v>
      </c>
      <c r="K35" s="16"/>
      <c r="L35" s="16"/>
    </row>
    <row r="36" spans="1:12" ht="24" customHeight="1" thickTop="1" thickBot="1">
      <c r="A36" s="29"/>
      <c r="B36" s="312"/>
      <c r="C36" s="313"/>
      <c r="D36" s="314"/>
      <c r="E36" s="16"/>
      <c r="F36" s="113"/>
      <c r="G36" s="68"/>
      <c r="H36" s="113"/>
      <c r="I36" s="58"/>
      <c r="J36" s="14">
        <f>SUM(F25:I25,H31,J42)</f>
        <v>0</v>
      </c>
      <c r="K36" s="58"/>
      <c r="L36" s="16"/>
    </row>
    <row r="37" spans="1:12" ht="24" customHeight="1" thickBot="1">
      <c r="A37" s="30"/>
      <c r="B37" s="339"/>
      <c r="C37" s="340"/>
      <c r="D37" s="341"/>
      <c r="E37" s="105"/>
      <c r="F37" s="106" t="s">
        <v>73</v>
      </c>
      <c r="G37" s="71"/>
      <c r="H37" s="71"/>
      <c r="I37" s="337" t="s">
        <v>95</v>
      </c>
      <c r="J37" s="338"/>
      <c r="K37" s="338"/>
      <c r="L37" s="16"/>
    </row>
    <row r="38" spans="1:12" ht="15.75">
      <c r="A38" s="30"/>
      <c r="B38" s="55"/>
      <c r="C38" s="55"/>
      <c r="D38" s="55"/>
      <c r="E38" s="55"/>
      <c r="F38" s="55"/>
      <c r="G38" s="30"/>
      <c r="H38" s="9"/>
      <c r="I38" s="30"/>
      <c r="K38" s="59"/>
      <c r="L38" s="16"/>
    </row>
    <row r="39" spans="1:12" ht="17.45" customHeight="1">
      <c r="A39" s="31"/>
      <c r="B39" s="55"/>
      <c r="C39" s="55"/>
      <c r="D39" s="55"/>
      <c r="F39" s="55"/>
      <c r="G39" s="66"/>
      <c r="I39" s="31"/>
      <c r="K39" s="59"/>
      <c r="L39" s="16"/>
    </row>
    <row r="40" spans="1:12" ht="18.600000000000001" customHeight="1" thickBot="1">
      <c r="A40" s="1"/>
      <c r="B40" s="73" t="s">
        <v>57</v>
      </c>
      <c r="C40" s="72"/>
      <c r="D40" s="73" t="s">
        <v>50</v>
      </c>
      <c r="E40" s="71"/>
      <c r="F40" s="74" t="s">
        <v>55</v>
      </c>
      <c r="G40" s="70"/>
      <c r="H40" s="74" t="s">
        <v>56</v>
      </c>
      <c r="I40" s="16"/>
      <c r="J40" s="82"/>
      <c r="K40" s="176"/>
    </row>
    <row r="41" spans="1:12" ht="21.95" customHeight="1" thickBot="1">
      <c r="A41" s="1"/>
      <c r="B41" s="113"/>
      <c r="C41" s="72"/>
      <c r="D41" s="114"/>
      <c r="E41" s="71"/>
      <c r="F41" s="115"/>
      <c r="G41" s="71"/>
      <c r="H41" s="116"/>
      <c r="I41" s="104"/>
      <c r="J41" s="249" t="s">
        <v>82</v>
      </c>
      <c r="K41" s="16"/>
    </row>
    <row r="42" spans="1:12" ht="21.95" customHeight="1" thickBot="1">
      <c r="A42" s="1"/>
      <c r="B42" s="16"/>
      <c r="C42" s="1"/>
      <c r="D42" s="73" t="s">
        <v>64</v>
      </c>
      <c r="E42" s="71"/>
      <c r="F42" s="47" t="s">
        <v>53</v>
      </c>
      <c r="G42" s="71"/>
      <c r="H42" s="47" t="s">
        <v>35</v>
      </c>
      <c r="I42" s="71"/>
      <c r="J42" s="15">
        <f>IF(OR(D41="Golf",D43="Golf",D47="Golf",F47="Golf"),Références!C40,0)</f>
        <v>0</v>
      </c>
      <c r="K42" s="16"/>
    </row>
    <row r="43" spans="1:12" ht="21.95" customHeight="1" thickBot="1">
      <c r="A43" s="1"/>
      <c r="B43" s="73" t="s">
        <v>97</v>
      </c>
      <c r="C43" s="1"/>
      <c r="D43" s="114"/>
      <c r="E43" s="70"/>
      <c r="F43" s="116"/>
      <c r="G43" s="71"/>
      <c r="H43" s="116"/>
      <c r="I43" s="71"/>
      <c r="J43" s="250" t="s">
        <v>83</v>
      </c>
      <c r="K43" s="1"/>
      <c r="L43" s="16"/>
    </row>
    <row r="44" spans="1:12" ht="16.5" thickBot="1">
      <c r="A44" s="1"/>
      <c r="B44" s="113"/>
      <c r="C44" s="1"/>
      <c r="D44" s="75"/>
      <c r="E44" s="16"/>
      <c r="F44" s="27"/>
      <c r="G44" s="16"/>
      <c r="H44" s="71"/>
      <c r="I44" s="71"/>
      <c r="J44" s="1"/>
      <c r="K44" s="16"/>
      <c r="L44" s="16"/>
    </row>
    <row r="45" spans="1:12" ht="18" customHeight="1" thickTop="1" thickBot="1">
      <c r="A45" s="1"/>
      <c r="B45" s="174" t="s">
        <v>36</v>
      </c>
      <c r="C45" s="1"/>
      <c r="D45" s="204"/>
      <c r="E45" s="205" t="s">
        <v>110</v>
      </c>
      <c r="F45" s="203">
        <f>Références!C40</f>
        <v>50</v>
      </c>
      <c r="G45" s="16"/>
      <c r="H45" s="71"/>
      <c r="I45" s="71"/>
      <c r="J45" s="1"/>
      <c r="K45" s="16"/>
      <c r="L45" s="16"/>
    </row>
    <row r="46" spans="1:12" ht="18" customHeight="1" thickTop="1" thickBot="1">
      <c r="A46" s="1"/>
      <c r="B46" s="76"/>
      <c r="C46" s="1"/>
      <c r="D46" s="1"/>
      <c r="E46" s="1"/>
      <c r="F46" s="1"/>
      <c r="G46" s="16"/>
      <c r="H46" s="71"/>
      <c r="I46" s="71"/>
      <c r="J46" s="1"/>
      <c r="K46" s="16"/>
      <c r="L46" s="16"/>
    </row>
    <row r="47" spans="1:12" ht="21.95" customHeight="1" thickBot="1">
      <c r="A47" s="1"/>
      <c r="B47" s="77" t="s">
        <v>114</v>
      </c>
      <c r="C47" s="1"/>
      <c r="D47" s="114"/>
      <c r="E47" s="1"/>
      <c r="F47" s="342"/>
      <c r="G47" s="343"/>
      <c r="H47" s="71"/>
      <c r="I47" s="71"/>
      <c r="J47" s="1"/>
      <c r="K47" s="16"/>
      <c r="L47" s="16"/>
    </row>
    <row r="48" spans="1:12" ht="22.35" customHeight="1">
      <c r="A48" s="1"/>
      <c r="D48" s="246" t="s">
        <v>117</v>
      </c>
      <c r="F48" s="310" t="s">
        <v>118</v>
      </c>
      <c r="G48" s="311"/>
      <c r="K48" s="1"/>
      <c r="L48" s="16"/>
    </row>
    <row r="49" spans="1:12" ht="22.35" customHeight="1">
      <c r="A49" s="1"/>
      <c r="B49" s="281" t="s">
        <v>135</v>
      </c>
      <c r="D49" s="246"/>
      <c r="F49" s="247"/>
      <c r="G49" s="248"/>
      <c r="K49" s="1"/>
      <c r="L49" s="16"/>
    </row>
    <row r="50" spans="1:12" s="283" customFormat="1" ht="28.35" customHeight="1">
      <c r="A50" s="23"/>
      <c r="B50" s="350" t="s">
        <v>145</v>
      </c>
      <c r="C50" s="351"/>
      <c r="D50" s="351"/>
      <c r="E50" s="351"/>
      <c r="F50" s="351"/>
      <c r="G50" s="351"/>
      <c r="H50" s="351"/>
      <c r="I50" s="351"/>
      <c r="J50" s="351"/>
      <c r="K50" s="23"/>
      <c r="L50" s="282"/>
    </row>
    <row r="51" spans="1:12" s="283" customFormat="1" ht="16.7" customHeight="1">
      <c r="A51" s="23"/>
      <c r="B51" s="288" t="s">
        <v>143</v>
      </c>
      <c r="C51" s="285"/>
      <c r="D51" s="285"/>
      <c r="E51" s="289"/>
      <c r="F51" s="285"/>
      <c r="G51" s="285"/>
      <c r="H51" s="285"/>
      <c r="I51" s="285"/>
      <c r="J51" s="285"/>
      <c r="K51" s="23"/>
      <c r="L51" s="282"/>
    </row>
    <row r="52" spans="1:12" s="283" customFormat="1">
      <c r="A52" s="23"/>
      <c r="B52" s="288" t="s">
        <v>62</v>
      </c>
      <c r="C52" s="23"/>
      <c r="D52" s="290"/>
      <c r="E52" s="291"/>
      <c r="F52" s="282"/>
      <c r="G52" s="290"/>
      <c r="H52" s="292"/>
      <c r="I52" s="291"/>
      <c r="J52" s="23"/>
      <c r="K52" s="23"/>
      <c r="L52" s="284"/>
    </row>
    <row r="53" spans="1:12" s="283" customFormat="1" ht="13.5" customHeight="1">
      <c r="A53" s="23"/>
      <c r="B53" s="288" t="s">
        <v>63</v>
      </c>
      <c r="C53" s="23"/>
      <c r="D53" s="290"/>
      <c r="E53" s="291"/>
      <c r="F53" s="282"/>
      <c r="G53" s="291"/>
      <c r="H53" s="292"/>
      <c r="I53" s="291"/>
      <c r="J53" s="23"/>
      <c r="K53" s="23"/>
      <c r="L53" s="282"/>
    </row>
    <row r="54" spans="1:12" s="283" customFormat="1" ht="17.25" customHeight="1">
      <c r="A54" s="23"/>
      <c r="B54" s="293" t="s">
        <v>66</v>
      </c>
      <c r="C54" s="23"/>
      <c r="D54" s="291"/>
      <c r="E54" s="291"/>
      <c r="F54" s="282"/>
      <c r="G54" s="291"/>
      <c r="H54" s="292"/>
      <c r="I54" s="291"/>
      <c r="J54" s="23"/>
      <c r="K54" s="23"/>
      <c r="L54" s="282"/>
    </row>
    <row r="55" spans="1:12" ht="19.350000000000001" customHeight="1" thickBot="1">
      <c r="A55" s="1"/>
      <c r="B55" s="304"/>
      <c r="C55" s="268"/>
      <c r="D55" s="269"/>
      <c r="E55" s="270"/>
      <c r="F55" s="271"/>
      <c r="G55" s="120"/>
      <c r="H55" s="271"/>
      <c r="I55" s="271"/>
      <c r="J55" s="275" t="s">
        <v>138</v>
      </c>
      <c r="K55" s="1"/>
      <c r="L55" s="16"/>
    </row>
    <row r="56" spans="1:12" ht="22.35" customHeight="1" thickTop="1" thickBot="1">
      <c r="A56" s="1"/>
      <c r="B56" s="344" t="s">
        <v>136</v>
      </c>
      <c r="C56" s="345"/>
      <c r="D56" s="345"/>
      <c r="E56" s="345"/>
      <c r="F56" s="346"/>
      <c r="G56" s="302" t="s">
        <v>45</v>
      </c>
      <c r="H56" s="273" t="s">
        <v>59</v>
      </c>
      <c r="I56" s="273" t="s">
        <v>60</v>
      </c>
      <c r="J56" s="274" t="s">
        <v>61</v>
      </c>
      <c r="K56" s="1"/>
      <c r="L56" s="16"/>
    </row>
    <row r="57" spans="1:12" ht="16.7" customHeight="1" thickBot="1">
      <c r="A57" s="1"/>
      <c r="B57" s="347" t="str">
        <f>Références!G7</f>
        <v>Vendredi 31 Mars 2023</v>
      </c>
      <c r="C57" s="348"/>
      <c r="D57" s="348"/>
      <c r="E57" s="348"/>
      <c r="F57" s="349"/>
      <c r="G57" s="303">
        <v>0.1</v>
      </c>
      <c r="H57" s="278">
        <v>0.5</v>
      </c>
      <c r="I57" s="278">
        <v>0.75</v>
      </c>
      <c r="J57" s="279">
        <v>1</v>
      </c>
      <c r="K57" s="1"/>
      <c r="L57" s="16"/>
    </row>
    <row r="58" spans="1:12" ht="21" customHeight="1" thickTop="1">
      <c r="A58" s="1"/>
      <c r="B58" s="318" t="s">
        <v>137</v>
      </c>
      <c r="C58" s="319"/>
      <c r="D58" s="319"/>
      <c r="E58" s="319"/>
      <c r="F58" s="320"/>
      <c r="G58" s="272"/>
      <c r="H58" s="178"/>
      <c r="I58" s="178"/>
      <c r="J58" s="178"/>
      <c r="K58" s="1"/>
      <c r="L58" s="16"/>
    </row>
    <row r="59" spans="1:12" ht="18.600000000000001" customHeight="1" thickBot="1">
      <c r="A59" s="16"/>
      <c r="B59" s="307" t="s">
        <v>142</v>
      </c>
      <c r="C59" s="308"/>
      <c r="D59" s="308"/>
      <c r="E59" s="308"/>
      <c r="F59" s="309"/>
      <c r="G59" s="16"/>
      <c r="H59" s="187"/>
      <c r="I59" s="187"/>
      <c r="J59" s="187"/>
      <c r="K59" s="16"/>
      <c r="L59" s="16"/>
    </row>
    <row r="60" spans="1:12" s="287" customFormat="1" ht="18.600000000000001" customHeight="1" thickTop="1">
      <c r="A60" s="286"/>
      <c r="B60" s="305" t="s">
        <v>146</v>
      </c>
      <c r="C60" s="306"/>
      <c r="D60" s="306"/>
      <c r="E60" s="306"/>
      <c r="F60" s="306"/>
      <c r="G60" s="286"/>
      <c r="H60" s="294"/>
      <c r="I60" s="294"/>
      <c r="J60" s="294"/>
      <c r="K60" s="286"/>
      <c r="L60" s="286"/>
    </row>
    <row r="61" spans="1:12" s="287" customFormat="1" ht="21.95" customHeight="1">
      <c r="A61" s="286"/>
      <c r="C61" s="78"/>
      <c r="D61" s="78"/>
      <c r="E61" s="296" t="s">
        <v>144</v>
      </c>
      <c r="F61" s="297" t="s">
        <v>27</v>
      </c>
      <c r="G61" s="286"/>
      <c r="H61" s="286"/>
      <c r="I61" s="286"/>
      <c r="J61" s="286"/>
      <c r="K61" s="286"/>
      <c r="L61" s="286"/>
    </row>
    <row r="62" spans="1:1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>
      <c r="A63" s="16"/>
      <c r="B63" s="16"/>
      <c r="C63" s="16"/>
      <c r="D63" s="16"/>
      <c r="E63" s="16"/>
      <c r="F63" s="16"/>
      <c r="G63" s="16"/>
      <c r="H63" s="79"/>
      <c r="I63" s="79"/>
      <c r="J63" s="56"/>
      <c r="K63" s="27"/>
      <c r="L63" s="16"/>
    </row>
    <row r="64" spans="1:12" ht="15">
      <c r="A64" s="16"/>
      <c r="B64" s="16"/>
      <c r="C64" s="16"/>
      <c r="D64" s="16"/>
      <c r="E64" s="16"/>
      <c r="F64" s="16"/>
      <c r="G64" s="16"/>
      <c r="H64" s="5"/>
      <c r="I64" s="5"/>
      <c r="J64" s="5"/>
      <c r="K64" s="1"/>
      <c r="L64" s="16"/>
    </row>
    <row r="65" spans="1:12" ht="15">
      <c r="A65" s="16"/>
      <c r="B65" s="16"/>
      <c r="C65" s="16"/>
      <c r="D65" s="16"/>
      <c r="E65" s="16"/>
      <c r="F65" s="16"/>
      <c r="G65" s="16"/>
      <c r="H65" s="5"/>
      <c r="I65" s="5"/>
      <c r="J65" s="5"/>
      <c r="K65" s="1"/>
      <c r="L65" s="16"/>
    </row>
    <row r="66" spans="1:12" ht="15">
      <c r="A66" s="16"/>
      <c r="H66" s="5"/>
      <c r="I66" s="5"/>
      <c r="J66" s="5"/>
      <c r="K66" s="2"/>
    </row>
    <row r="67" spans="1:12" ht="15">
      <c r="A67" s="16"/>
      <c r="H67" s="5"/>
      <c r="I67" s="5"/>
      <c r="J67" s="5"/>
      <c r="K67" s="2"/>
    </row>
    <row r="68" spans="1:12" ht="15">
      <c r="A68" s="16"/>
      <c r="H68" s="5"/>
      <c r="I68" s="5"/>
      <c r="J68" s="5"/>
      <c r="K68" s="2"/>
    </row>
    <row r="69" spans="1:12" ht="15">
      <c r="H69" s="5"/>
      <c r="I69" s="5"/>
      <c r="J69" s="5"/>
      <c r="K69" s="2"/>
    </row>
    <row r="70" spans="1:12" ht="15">
      <c r="H70" s="5"/>
      <c r="I70" s="5"/>
      <c r="J70" s="5"/>
      <c r="K70" s="2"/>
    </row>
    <row r="71" spans="1:12" ht="15">
      <c r="H71" s="5"/>
      <c r="I71" s="5"/>
      <c r="J71" s="5"/>
      <c r="K71" s="2"/>
    </row>
    <row r="72" spans="1:12" ht="15">
      <c r="H72" s="5"/>
      <c r="I72" s="5"/>
      <c r="J72" s="5"/>
      <c r="K72" s="2"/>
    </row>
  </sheetData>
  <sheetProtection password="D769" sheet="1" objects="1" scenarios="1" selectLockedCells="1"/>
  <mergeCells count="30">
    <mergeCell ref="D2:G2"/>
    <mergeCell ref="B21:C21"/>
    <mergeCell ref="F21:I21"/>
    <mergeCell ref="C16:E16"/>
    <mergeCell ref="F8:G8"/>
    <mergeCell ref="C13:F13"/>
    <mergeCell ref="D3:G3"/>
    <mergeCell ref="D4:G4"/>
    <mergeCell ref="B6:I6"/>
    <mergeCell ref="H16:I16"/>
    <mergeCell ref="I37:K37"/>
    <mergeCell ref="B37:D37"/>
    <mergeCell ref="F47:G47"/>
    <mergeCell ref="B56:F56"/>
    <mergeCell ref="B57:F57"/>
    <mergeCell ref="B50:J50"/>
    <mergeCell ref="F23:G23"/>
    <mergeCell ref="F24:G24"/>
    <mergeCell ref="G26:I27"/>
    <mergeCell ref="F25:G25"/>
    <mergeCell ref="B27:C27"/>
    <mergeCell ref="B23:E23"/>
    <mergeCell ref="B60:F60"/>
    <mergeCell ref="B59:F59"/>
    <mergeCell ref="F48:G48"/>
    <mergeCell ref="B36:D36"/>
    <mergeCell ref="B24:E24"/>
    <mergeCell ref="B58:F58"/>
    <mergeCell ref="E35:G35"/>
    <mergeCell ref="B28:D29"/>
  </mergeCells>
  <phoneticPr fontId="11" type="noConversion"/>
  <conditionalFormatting sqref="G10">
    <cfRule type="expression" dxfId="3" priority="4">
      <formula>AND($D$10&lt;&gt;"AGT",$D$10&lt;&gt;"")</formula>
    </cfRule>
  </conditionalFormatting>
  <conditionalFormatting sqref="H24">
    <cfRule type="expression" dxfId="2" priority="3">
      <formula>OR(Formule_Hébergement="",Formule_Hébergement="Sans Hébergement",MID($F$24,18,7)="Camping")</formula>
    </cfRule>
  </conditionalFormatting>
  <conditionalFormatting sqref="I24">
    <cfRule type="expression" dxfId="1" priority="2">
      <formula>OR(Formule_Hébergement="",Formule_Hébergement="Sans Hébergement",Formule_Chambre="")</formula>
    </cfRule>
  </conditionalFormatting>
  <conditionalFormatting sqref="H30">
    <cfRule type="cellIs" dxfId="0" priority="1" operator="equal">
      <formula>"Non Proposé"</formula>
    </cfRule>
  </conditionalFormatting>
  <dataValidations count="22">
    <dataValidation type="list" showInputMessage="1" showErrorMessage="1" errorTitle="Mauvais Nom de Société" error="Choisir parmi la liste déroulante" sqref="G10">
      <formula1>IF($D10="AGT",Liste_Société,"")</formula1>
    </dataValidation>
    <dataValidation operator="equal" allowBlank="1" showErrorMessage="1" prompt="_x000a_RFI=RadioFr.Int." sqref="H64:J72">
      <formula1>0</formula1>
      <formula2>0</formula2>
    </dataValidation>
    <dataValidation type="list" allowBlank="1" showInputMessage="1" showErrorMessage="1" sqref="B44">
      <formula1>"Oui,Non"</formula1>
    </dataValidation>
    <dataValidation type="list" allowBlank="1" showInputMessage="1" showErrorMessage="1" sqref="H36">
      <formula1>Liste_Transport</formula1>
    </dataValidation>
    <dataValidation type="list" allowBlank="1" showInputMessage="1" showErrorMessage="1" sqref="B41">
      <formula1>"Compétiteur, Accompagnateur"</formula1>
    </dataValidation>
    <dataValidation allowBlank="1" showErrorMessage="1" error="Saisir un nombre" sqref="J42"/>
    <dataValidation operator="equal" allowBlank="1" showErrorMessage="1" sqref="C28 B32 B24 B26:B30 F26 G33 E28:G28 F30:F32 D45:F45">
      <formula1>0</formula1>
      <formula2>0</formula2>
    </dataValidation>
    <dataValidation type="list" allowBlank="1" showInputMessage="1" showErrorMessage="1" sqref="D41 D43 D47 F47">
      <formula1>Liste_Sports</formula1>
    </dataValidation>
    <dataValidation type="custom" allowBlank="1" showErrorMessage="1" error="Saisir un nombre" sqref="H31">
      <formula1>IF(COUNTBLANK(Liste_Options)&lt;&gt;7,Liste_Options,Non_Proposé)</formula1>
    </dataValidation>
    <dataValidation type="list" allowBlank="1" showInputMessage="1" showErrorMessage="1" sqref="H30">
      <formula1>IF(COUNTBLANK(Liste_Options)&lt;&gt;7,Liste_Options,Non_Proposé)</formula1>
    </dataValidation>
    <dataValidation type="list" operator="equal" allowBlank="1" showErrorMessage="1" sqref="D10">
      <formula1>Liste_Statut</formula1>
    </dataValidation>
    <dataValidation type="list" allowBlank="1" showInputMessage="1" showErrorMessage="1" sqref="F8:G8">
      <formula1>Liste_AS</formula1>
    </dataValidation>
    <dataValidation type="whole" allowBlank="1" showErrorMessage="1" errorTitle="Erreur de saisie" error="Merci de saisir un numéro de téléphone portable, commençant par 06, sans espace entre les chiffres et sur 10 chiffres_x000a__x000a_Exemple: 0612345678" sqref="D21">
      <formula1>600000000</formula1>
      <formula2>999999999</formula2>
    </dataValidation>
    <dataValidation operator="equal" allowBlank="1" showErrorMessage="1" sqref="F18:G18"/>
    <dataValidation type="list" allowBlank="1" showErrorMessage="1" errorTitle="Date de naissance" error="Merci de saisir votre date de naissance sous la forme JJ/MM/AAAA_x000a_Exemple 01/01/1960" sqref="I18">
      <formula1>"F,H"</formula1>
    </dataValidation>
    <dataValidation type="whole" errorStyle="warning" allowBlank="1" showErrorMessage="1" error="Saisir un nombre entier compris entre 1 et 999999" sqref="I10">
      <formula1>1</formula1>
      <formula2>999999</formula2>
    </dataValidation>
    <dataValidation allowBlank="1" showErrorMessage="1" errorTitle="Date de naissance" error="Merci de saisir votre date de naissance sous la forme JJ/MM/AAAA_x000a_Exemple 01/01/1960" sqref="E18"/>
    <dataValidation type="list" allowBlank="1" showInputMessage="1" showErrorMessage="1" sqref="D27">
      <formula1>"Sur Place,A emporter,Pas de repas"</formula1>
    </dataValidation>
    <dataValidation type="list" allowBlank="1" showInputMessage="1" showErrorMessage="1" sqref="F36">
      <formula1>"Classique, Végétarien, Allergies,Autre"</formula1>
    </dataValidation>
    <dataValidation type="list" allowBlank="1" showInputMessage="1" showErrorMessage="1" sqref="F24:G24">
      <formula1>Liste_Formules_Hébergement</formula1>
    </dataValidation>
    <dataValidation type="list" allowBlank="1" showInputMessage="1" showErrorMessage="1" sqref="H24">
      <formula1>IF(OR(Formule_Hébergement="",Formule_Hébergement="Sans hébergement",MID(Formule_Hébergement,18,7)="Camping"),"",IF(ROUND(LEFT(G18,2),2)&lt;12,Liste_Chambres_Enfant,Liste_Chambres))</formula1>
    </dataValidation>
    <dataValidation type="list" allowBlank="1" showInputMessage="1" showErrorMessage="1" sqref="I24">
      <formula1>IF(OR(Formule_Hébergement="",Formule_Hébergement="Sans Hébergement",Formule_Chambre=""),"",Liste_Jours_Supp)</formula1>
    </dataValidation>
  </dataValidations>
  <hyperlinks>
    <hyperlink ref="F61" r:id="rId1"/>
    <hyperlink ref="B60:F60" r:id="rId2" display="Cliquer sur ce lien pour avoir toutes les infos sur ce séjour "/>
  </hyperlinks>
  <printOptions horizontalCentered="1"/>
  <pageMargins left="0.25" right="0.25" top="0.75" bottom="0.75" header="0.3" footer="0.3"/>
  <pageSetup paperSize="9" scale="62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62"/>
  <sheetViews>
    <sheetView topLeftCell="A22" zoomScale="95" zoomScaleNormal="95" workbookViewId="0">
      <selection activeCell="B29" sqref="B29"/>
    </sheetView>
  </sheetViews>
  <sheetFormatPr baseColWidth="10" defaultColWidth="11.5703125" defaultRowHeight="12.75"/>
  <cols>
    <col min="1" max="1" width="2" customWidth="1"/>
    <col min="2" max="2" width="25" customWidth="1"/>
    <col min="3" max="3" width="25.5703125" customWidth="1"/>
    <col min="4" max="4" width="17" customWidth="1"/>
    <col min="5" max="5" width="24.42578125" customWidth="1"/>
    <col min="6" max="6" width="11.5703125" customWidth="1"/>
    <col min="7" max="7" width="23" style="129" customWidth="1"/>
    <col min="8" max="8" width="9.42578125" style="129" customWidth="1"/>
    <col min="9" max="9" width="13" style="219" customWidth="1"/>
    <col min="10" max="10" width="20" customWidth="1"/>
    <col min="11" max="11" width="10.5703125" customWidth="1"/>
    <col min="12" max="12" width="8.140625" customWidth="1"/>
  </cols>
  <sheetData>
    <row r="1" spans="1:8" ht="12" customHeight="1" thickBot="1"/>
    <row r="2" spans="1:8" ht="21.6" customHeight="1" thickTop="1" thickBot="1">
      <c r="B2" s="383" t="s">
        <v>88</v>
      </c>
      <c r="C2" s="384"/>
      <c r="D2" s="384"/>
      <c r="E2" s="385"/>
      <c r="G2" s="177" t="s">
        <v>79</v>
      </c>
    </row>
    <row r="3" spans="1:8" ht="18.600000000000001" customHeight="1" thickTop="1" thickBot="1">
      <c r="B3" s="389" t="s">
        <v>123</v>
      </c>
      <c r="C3" s="390"/>
      <c r="D3" s="390"/>
      <c r="E3" s="391"/>
      <c r="G3" s="159" t="s">
        <v>121</v>
      </c>
      <c r="H3" s="178"/>
    </row>
    <row r="4" spans="1:8" ht="20.45" customHeight="1" thickTop="1" thickBot="1">
      <c r="A4" s="16"/>
      <c r="B4" s="386" t="s">
        <v>72</v>
      </c>
      <c r="C4" s="387"/>
      <c r="D4" s="387"/>
      <c r="E4" s="388"/>
      <c r="G4" s="158" t="s">
        <v>78</v>
      </c>
      <c r="H4" s="160"/>
    </row>
    <row r="5" spans="1:8" ht="20.45" customHeight="1" thickTop="1" thickBot="1">
      <c r="A5" s="16"/>
      <c r="B5" s="17"/>
      <c r="C5" s="134" t="s">
        <v>90</v>
      </c>
      <c r="D5" s="133"/>
      <c r="E5" s="18"/>
    </row>
    <row r="6" spans="1:8" ht="20.45" customHeight="1" thickTop="1" thickBot="1">
      <c r="A6" s="16"/>
      <c r="B6" s="17"/>
      <c r="C6" s="21" t="s">
        <v>68</v>
      </c>
      <c r="D6" s="20">
        <v>44927</v>
      </c>
      <c r="E6" s="18"/>
      <c r="G6" s="161" t="s">
        <v>96</v>
      </c>
    </row>
    <row r="7" spans="1:8" ht="18.600000000000001" customHeight="1" thickBot="1">
      <c r="B7" s="17"/>
      <c r="C7" s="18"/>
      <c r="D7" s="18"/>
      <c r="E7" s="18"/>
      <c r="F7" s="18"/>
      <c r="G7" s="166" t="s">
        <v>153</v>
      </c>
    </row>
    <row r="8" spans="1:8" ht="20.45" customHeight="1" thickTop="1" thickBot="1">
      <c r="B8" s="19" t="s">
        <v>24</v>
      </c>
      <c r="C8" s="19" t="s">
        <v>89</v>
      </c>
      <c r="D8" s="128" t="s">
        <v>41</v>
      </c>
      <c r="E8" s="19" t="s">
        <v>51</v>
      </c>
    </row>
    <row r="9" spans="1:8">
      <c r="B9" s="140" t="s">
        <v>0</v>
      </c>
      <c r="C9" s="145" t="s">
        <v>21</v>
      </c>
      <c r="D9" s="148" t="s">
        <v>42</v>
      </c>
      <c r="E9" s="91" t="s">
        <v>52</v>
      </c>
    </row>
    <row r="10" spans="1:8">
      <c r="B10" s="141" t="s">
        <v>1</v>
      </c>
      <c r="C10" s="146" t="s">
        <v>22</v>
      </c>
      <c r="D10" s="149" t="s">
        <v>40</v>
      </c>
      <c r="E10" s="92" t="s">
        <v>156</v>
      </c>
    </row>
    <row r="11" spans="1:8">
      <c r="B11" s="141" t="s">
        <v>2</v>
      </c>
      <c r="C11" s="146" t="s">
        <v>76</v>
      </c>
      <c r="D11" s="149" t="s">
        <v>43</v>
      </c>
      <c r="E11" s="93" t="s">
        <v>155</v>
      </c>
    </row>
    <row r="12" spans="1:8" ht="13.5" thickBot="1">
      <c r="B12" s="141" t="s">
        <v>3</v>
      </c>
      <c r="C12" s="146" t="s">
        <v>77</v>
      </c>
      <c r="D12" s="150" t="s">
        <v>44</v>
      </c>
      <c r="E12" s="93" t="s">
        <v>157</v>
      </c>
    </row>
    <row r="13" spans="1:8" ht="13.5" thickBot="1">
      <c r="B13" s="141" t="s">
        <v>4</v>
      </c>
      <c r="C13" s="147" t="s">
        <v>23</v>
      </c>
      <c r="D13" s="132"/>
      <c r="E13" s="94" t="s">
        <v>158</v>
      </c>
    </row>
    <row r="14" spans="1:8" ht="13.5" thickBot="1">
      <c r="B14" s="142" t="s">
        <v>5</v>
      </c>
      <c r="C14" s="19" t="s">
        <v>28</v>
      </c>
      <c r="E14" s="95" t="s">
        <v>166</v>
      </c>
    </row>
    <row r="15" spans="1:8">
      <c r="B15" s="142" t="s">
        <v>6</v>
      </c>
      <c r="C15" s="151" t="s">
        <v>29</v>
      </c>
      <c r="E15" s="96" t="s">
        <v>163</v>
      </c>
    </row>
    <row r="16" spans="1:8">
      <c r="B16" s="142" t="s">
        <v>7</v>
      </c>
      <c r="C16" s="152" t="s">
        <v>33</v>
      </c>
      <c r="E16" s="95" t="s">
        <v>30</v>
      </c>
    </row>
    <row r="17" spans="2:8">
      <c r="B17" s="141" t="s">
        <v>67</v>
      </c>
      <c r="C17" s="152" t="s">
        <v>31</v>
      </c>
      <c r="E17" s="96" t="s">
        <v>159</v>
      </c>
    </row>
    <row r="18" spans="2:8" ht="13.5" thickBot="1">
      <c r="B18" s="143" t="s">
        <v>8</v>
      </c>
      <c r="C18" s="153" t="s">
        <v>32</v>
      </c>
      <c r="E18" s="96" t="s">
        <v>160</v>
      </c>
    </row>
    <row r="19" spans="2:8" ht="13.5" thickBot="1">
      <c r="B19" s="143" t="s">
        <v>48</v>
      </c>
      <c r="E19" s="97" t="s">
        <v>161</v>
      </c>
    </row>
    <row r="20" spans="2:8" ht="13.5" thickBot="1">
      <c r="B20" s="141" t="s">
        <v>9</v>
      </c>
      <c r="C20" s="276" t="s">
        <v>139</v>
      </c>
      <c r="E20" s="92" t="s">
        <v>162</v>
      </c>
    </row>
    <row r="21" spans="2:8">
      <c r="B21" s="141" t="s">
        <v>10</v>
      </c>
      <c r="E21" s="93" t="s">
        <v>164</v>
      </c>
    </row>
    <row r="22" spans="2:8">
      <c r="B22" s="141" t="s">
        <v>11</v>
      </c>
      <c r="E22" s="92" t="s">
        <v>165</v>
      </c>
    </row>
    <row r="23" spans="2:8" ht="13.5" thickBot="1">
      <c r="B23" s="144" t="s">
        <v>12</v>
      </c>
    </row>
    <row r="24" spans="2:8" ht="18" customHeight="1" thickBot="1">
      <c r="B24" s="6"/>
    </row>
    <row r="25" spans="2:8" ht="15" customHeight="1" thickTop="1" thickBot="1">
      <c r="B25" s="131" t="s">
        <v>85</v>
      </c>
      <c r="C25" s="164">
        <v>12</v>
      </c>
      <c r="E25" s="103"/>
    </row>
    <row r="26" spans="2:8" ht="15" customHeight="1" thickBot="1">
      <c r="B26" s="130" t="s">
        <v>84</v>
      </c>
      <c r="C26" s="165">
        <v>3</v>
      </c>
    </row>
    <row r="27" spans="2:8" ht="30" customHeight="1" thickTop="1" thickBot="1">
      <c r="B27" s="6"/>
      <c r="C27" s="179"/>
      <c r="D27" s="129"/>
      <c r="F27" s="380" t="s">
        <v>108</v>
      </c>
      <c r="G27" s="381"/>
      <c r="H27" s="382"/>
    </row>
    <row r="28" spans="2:8" ht="30" customHeight="1" thickTop="1" thickBot="1">
      <c r="B28" s="251" t="s">
        <v>37</v>
      </c>
      <c r="C28" s="186" t="s">
        <v>107</v>
      </c>
      <c r="D28" s="252" t="s">
        <v>125</v>
      </c>
      <c r="E28" s="253" t="str">
        <f>"Liste_Tarifs Enfant 
 (" &amp; Enfant_Gratuit &amp; " à " &amp; Enfant &amp; " ans)"</f>
        <v>Liste_Tarifs Enfant 
 (3 à 12 ans)</v>
      </c>
      <c r="F28" s="183" t="s">
        <v>102</v>
      </c>
      <c r="G28" s="184" t="s">
        <v>104</v>
      </c>
      <c r="H28" s="185" t="s">
        <v>103</v>
      </c>
    </row>
    <row r="29" spans="2:8" ht="18" customHeight="1">
      <c r="B29" s="157" t="s">
        <v>38</v>
      </c>
      <c r="C29" s="263" t="s">
        <v>70</v>
      </c>
      <c r="D29" s="180">
        <v>100</v>
      </c>
      <c r="E29" s="198">
        <v>50</v>
      </c>
      <c r="F29" s="194"/>
      <c r="G29" s="195"/>
      <c r="H29" s="196"/>
    </row>
    <row r="30" spans="2:8" ht="18" customHeight="1">
      <c r="B30" s="157" t="s">
        <v>39</v>
      </c>
      <c r="C30" s="220" t="s">
        <v>147</v>
      </c>
      <c r="D30" s="181">
        <v>150</v>
      </c>
      <c r="E30" s="181">
        <v>75</v>
      </c>
      <c r="F30" s="191"/>
      <c r="G30" s="192"/>
      <c r="H30" s="193">
        <v>75</v>
      </c>
    </row>
    <row r="31" spans="2:8" ht="18" customHeight="1">
      <c r="B31" s="258" t="s">
        <v>102</v>
      </c>
      <c r="C31" s="264" t="s">
        <v>105</v>
      </c>
      <c r="D31" s="181">
        <v>130</v>
      </c>
      <c r="E31" s="181">
        <v>60</v>
      </c>
      <c r="F31" s="191"/>
      <c r="G31" s="192"/>
      <c r="H31" s="193"/>
    </row>
    <row r="32" spans="2:8" ht="18" customHeight="1">
      <c r="B32" s="259" t="s">
        <v>154</v>
      </c>
      <c r="C32" s="220" t="s">
        <v>148</v>
      </c>
      <c r="D32" s="181">
        <v>187</v>
      </c>
      <c r="E32" s="181">
        <v>94</v>
      </c>
      <c r="F32" s="191"/>
      <c r="G32" s="192"/>
      <c r="H32" s="193">
        <v>112</v>
      </c>
    </row>
    <row r="33" spans="2:9" ht="18" customHeight="1" thickBot="1">
      <c r="B33" s="260" t="s">
        <v>103</v>
      </c>
      <c r="C33" s="265" t="s">
        <v>106</v>
      </c>
      <c r="D33" s="181">
        <v>167</v>
      </c>
      <c r="E33" s="181">
        <v>84</v>
      </c>
      <c r="F33" s="194"/>
      <c r="G33" s="209"/>
      <c r="H33" s="210"/>
    </row>
    <row r="34" spans="2:9" ht="18" customHeight="1" thickTop="1">
      <c r="B34" s="261" t="s">
        <v>101</v>
      </c>
      <c r="C34" s="220"/>
      <c r="D34" s="181"/>
      <c r="E34" s="181"/>
      <c r="F34" s="231"/>
      <c r="G34" s="232"/>
      <c r="H34" s="233"/>
    </row>
    <row r="35" spans="2:9" ht="18" customHeight="1">
      <c r="B35" s="262" t="s">
        <v>122</v>
      </c>
      <c r="C35" s="220"/>
      <c r="D35" s="181"/>
      <c r="E35" s="181"/>
      <c r="F35" s="231"/>
      <c r="G35" s="232"/>
      <c r="H35" s="233"/>
    </row>
    <row r="36" spans="2:9" ht="18" customHeight="1">
      <c r="C36" s="220"/>
      <c r="D36" s="181"/>
      <c r="E36" s="181"/>
      <c r="F36" s="191"/>
      <c r="G36" s="192"/>
      <c r="H36" s="193"/>
    </row>
    <row r="37" spans="2:9" ht="18" customHeight="1" thickBot="1">
      <c r="C37" s="265"/>
      <c r="D37" s="182"/>
      <c r="E37" s="182"/>
      <c r="F37" s="228"/>
      <c r="G37" s="229"/>
      <c r="H37" s="230"/>
    </row>
    <row r="38" spans="2:9" ht="28.35" customHeight="1" thickTop="1" thickBot="1">
      <c r="C38" s="266" t="s">
        <v>127</v>
      </c>
      <c r="D38" s="188" t="s">
        <v>126</v>
      </c>
    </row>
    <row r="39" spans="2:9" ht="21.95" customHeight="1" thickTop="1" thickBot="1">
      <c r="E39" s="236" t="s">
        <v>109</v>
      </c>
      <c r="F39" s="237" t="s">
        <v>113</v>
      </c>
      <c r="G39" s="238" t="s">
        <v>134</v>
      </c>
      <c r="I39" s="226" t="s">
        <v>129</v>
      </c>
    </row>
    <row r="40" spans="2:9" ht="21.95" customHeight="1" thickBot="1">
      <c r="B40" s="117" t="s">
        <v>81</v>
      </c>
      <c r="C40" s="221">
        <v>50</v>
      </c>
      <c r="E40" s="239" t="s">
        <v>115</v>
      </c>
      <c r="F40" s="240">
        <v>37</v>
      </c>
      <c r="G40" s="299">
        <v>37</v>
      </c>
      <c r="I40" s="298" t="s">
        <v>169</v>
      </c>
    </row>
    <row r="41" spans="2:9" ht="21.95" customHeight="1" thickBot="1">
      <c r="B41" s="10"/>
      <c r="C41" s="10"/>
      <c r="D41" s="98"/>
      <c r="E41" s="235" t="s">
        <v>116</v>
      </c>
      <c r="F41" s="234">
        <v>27</v>
      </c>
      <c r="G41" s="300">
        <v>27</v>
      </c>
      <c r="I41" s="298" t="s">
        <v>170</v>
      </c>
    </row>
    <row r="42" spans="2:9" ht="21.6" customHeight="1" thickTop="1">
      <c r="I42" s="298" t="s">
        <v>130</v>
      </c>
    </row>
    <row r="43" spans="2:9" ht="21.6" customHeight="1" thickBot="1">
      <c r="B43" s="10"/>
      <c r="C43" s="10"/>
      <c r="D43" s="11"/>
      <c r="I43" s="298" t="s">
        <v>131</v>
      </c>
    </row>
    <row r="44" spans="2:9" ht="21.95" customHeight="1" thickBot="1">
      <c r="B44" s="137" t="s">
        <v>140</v>
      </c>
      <c r="C44" s="167" t="s">
        <v>149</v>
      </c>
      <c r="D44" s="168"/>
      <c r="E44" s="222">
        <v>15</v>
      </c>
      <c r="F44" s="154" t="s">
        <v>151</v>
      </c>
      <c r="I44" s="298" t="s">
        <v>132</v>
      </c>
    </row>
    <row r="45" spans="2:9" ht="21.95" customHeight="1">
      <c r="B45" s="138" t="s">
        <v>49</v>
      </c>
      <c r="C45" s="167" t="s">
        <v>150</v>
      </c>
      <c r="D45" s="169"/>
      <c r="E45" s="223">
        <v>10</v>
      </c>
      <c r="F45" s="155" t="s">
        <v>74</v>
      </c>
      <c r="I45" s="298" t="s">
        <v>133</v>
      </c>
    </row>
    <row r="46" spans="2:9" ht="21.95" customHeight="1" thickBot="1">
      <c r="B46" s="139" t="s">
        <v>141</v>
      </c>
      <c r="C46" s="170" t="s">
        <v>168</v>
      </c>
      <c r="D46" s="171"/>
      <c r="E46" s="224">
        <v>10</v>
      </c>
      <c r="F46" s="156" t="s">
        <v>74</v>
      </c>
      <c r="I46" s="298" t="s">
        <v>169</v>
      </c>
    </row>
    <row r="47" spans="2:9" ht="15.95" customHeight="1">
      <c r="B47" s="254" t="str">
        <f>IF(AND(B44&lt;&gt;"",B45&lt;&gt;""),"Option 1 + 2","")</f>
        <v>Option 1 + 2</v>
      </c>
      <c r="C47" s="83"/>
      <c r="D47" s="84"/>
      <c r="E47" s="99">
        <f>IF(B47&lt;&gt;"",E44+E45,"")</f>
        <v>25</v>
      </c>
      <c r="I47" s="298"/>
    </row>
    <row r="48" spans="2:9" ht="15.95" customHeight="1">
      <c r="B48" s="255" t="str">
        <f>IF(AND(B44&lt;&gt;"",B46&lt;&gt;""),"Option 1 + 3","")</f>
        <v>Option 1 + 3</v>
      </c>
      <c r="C48" s="85"/>
      <c r="D48" s="86"/>
      <c r="E48" s="100">
        <f>IF(B48&lt;&gt;"",E44+E46,"")</f>
        <v>25</v>
      </c>
      <c r="I48" s="298"/>
    </row>
    <row r="49" spans="2:9" ht="15.95" customHeight="1">
      <c r="B49" s="256" t="str">
        <f>IF(AND(B45&lt;&gt;"",B46&lt;&gt;""),"Option 2 + 3","")</f>
        <v>Option 2 + 3</v>
      </c>
      <c r="C49" s="87"/>
      <c r="D49" s="88"/>
      <c r="E49" s="101">
        <f>IF(B49&lt;&gt;"",E45+E46,"")</f>
        <v>20</v>
      </c>
      <c r="I49" s="298"/>
    </row>
    <row r="50" spans="2:9" ht="15.95" customHeight="1" thickBot="1">
      <c r="B50" s="257" t="str">
        <f>IF(AND(B44&lt;&gt;"",B45&lt;&gt;"",B46&lt;&gt;""),"Option 1 + 2 + 3","")</f>
        <v>Option 1 + 2 + 3</v>
      </c>
      <c r="C50" s="89"/>
      <c r="D50" s="90"/>
      <c r="E50" s="102">
        <f>IF(B50&lt;&gt;"",SUM(E44:E46),"")</f>
        <v>35</v>
      </c>
      <c r="I50" s="298"/>
    </row>
    <row r="51" spans="2:9" ht="17.45" customHeight="1" thickBot="1">
      <c r="I51" s="225"/>
    </row>
    <row r="52" spans="2:9" ht="37.700000000000003" customHeight="1" thickTop="1" thickBot="1">
      <c r="B52" s="377" t="s">
        <v>124</v>
      </c>
      <c r="C52" s="378"/>
      <c r="D52" s="379"/>
      <c r="G52"/>
    </row>
    <row r="53" spans="2:9" ht="23.1" customHeight="1" thickTop="1">
      <c r="B53" s="227" t="s">
        <v>152</v>
      </c>
      <c r="G53"/>
    </row>
    <row r="54" spans="2:9">
      <c r="G54"/>
    </row>
    <row r="55" spans="2:9">
      <c r="G55"/>
    </row>
    <row r="56" spans="2:9">
      <c r="G56"/>
    </row>
    <row r="57" spans="2:9">
      <c r="G57"/>
    </row>
    <row r="58" spans="2:9">
      <c r="G58"/>
    </row>
    <row r="59" spans="2:9">
      <c r="G59"/>
    </row>
    <row r="60" spans="2:9">
      <c r="G60"/>
    </row>
    <row r="61" spans="2:9">
      <c r="G61"/>
    </row>
    <row r="62" spans="2:9">
      <c r="G62"/>
    </row>
  </sheetData>
  <sheetProtection selectLockedCells="1"/>
  <mergeCells count="5">
    <mergeCell ref="B52:D52"/>
    <mergeCell ref="F27:H27"/>
    <mergeCell ref="B2:E2"/>
    <mergeCell ref="B4:E4"/>
    <mergeCell ref="B3:E3"/>
  </mergeCells>
  <phoneticPr fontId="11" type="noConversion"/>
  <dataValidations count="10">
    <dataValidation operator="equal" allowBlank="1" showErrorMessage="1" sqref="B52:B53 B34:B35 B41:C41 B43:C43">
      <formula1>0</formula1>
      <formula2>0</formula2>
    </dataValidation>
    <dataValidation type="list" allowBlank="1" showInputMessage="1" showErrorMessage="1" sqref="B44">
      <formula1>"Option 1,"</formula1>
    </dataValidation>
    <dataValidation type="list" allowBlank="1" showInputMessage="1" showErrorMessage="1" sqref="B45">
      <formula1>"Option 2,"</formula1>
    </dataValidation>
    <dataValidation type="list" allowBlank="1" showInputMessage="1" showErrorMessage="1" sqref="B46">
      <formula1>"Option 3,"</formula1>
    </dataValidation>
    <dataValidation type="list" allowBlank="1" showInputMessage="1" showErrorMessage="1" sqref="B33">
      <formula1>"Single"</formula1>
    </dataValidation>
    <dataValidation type="list" allowBlank="1" showInputMessage="1" showErrorMessage="1" sqref="B31">
      <formula1>"Triple,Quadruple"</formula1>
    </dataValidation>
    <dataValidation type="list" allowBlank="1" showInputMessage="1" showErrorMessage="1" sqref="C31">
      <formula1>"Séjour 2 Nuitées Camping"</formula1>
    </dataValidation>
    <dataValidation type="list" allowBlank="1" showInputMessage="1" showErrorMessage="1" sqref="C37 C33">
      <formula1>"Séjour 3 Nuitées Camping"</formula1>
    </dataValidation>
    <dataValidation type="list" allowBlank="1" showInputMessage="1" showErrorMessage="1" sqref="C29">
      <formula1>"Sans Hébergement"</formula1>
    </dataValidation>
    <dataValidation type="list" allowBlank="1" showInputMessage="1" showErrorMessage="1" sqref="B32">
      <formula1>"Triple,Single partage appart"</formula1>
    </dataValidation>
  </dataValidations>
  <pageMargins left="0.15763888888888888" right="0.15763888888888888" top="0.39513888888888893" bottom="0.39513888888888893" header="0.15763888888888888" footer="0.15763888888888888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"/>
  <sheetViews>
    <sheetView workbookViewId="0">
      <selection activeCell="C12" sqref="C12"/>
    </sheetView>
  </sheetViews>
  <sheetFormatPr baseColWidth="10" defaultRowHeight="12.75"/>
  <sheetData/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26</vt:i4>
      </vt:variant>
    </vt:vector>
  </HeadingPairs>
  <TitlesOfParts>
    <vt:vector size="29" baseType="lpstr">
      <vt:lpstr>Inscription</vt:lpstr>
      <vt:lpstr>Références</vt:lpstr>
      <vt:lpstr>Feuil1</vt:lpstr>
      <vt:lpstr>Au_01_01_année_JNE</vt:lpstr>
      <vt:lpstr>Choix_Options</vt:lpstr>
      <vt:lpstr>CJT</vt:lpstr>
      <vt:lpstr>Enfant</vt:lpstr>
      <vt:lpstr>Enfant_Gratuit</vt:lpstr>
      <vt:lpstr>Formule_Chambre</vt:lpstr>
      <vt:lpstr>Formule_Hébergement</vt:lpstr>
      <vt:lpstr>Liste_AS</vt:lpstr>
      <vt:lpstr>Liste_Chambres</vt:lpstr>
      <vt:lpstr>Liste_Chambres_Enfant</vt:lpstr>
      <vt:lpstr>Liste_Formules_Hébergement</vt:lpstr>
      <vt:lpstr>Liste_Jours_Supp</vt:lpstr>
      <vt:lpstr>Liste_Options</vt:lpstr>
      <vt:lpstr>Liste_Société</vt:lpstr>
      <vt:lpstr>Liste_Sports</vt:lpstr>
      <vt:lpstr>Liste_Statut</vt:lpstr>
      <vt:lpstr>Liste_Transport</vt:lpstr>
      <vt:lpstr>Non_Proposé</vt:lpstr>
      <vt:lpstr>Repas_Midi_3eJ</vt:lpstr>
      <vt:lpstr>Tableau_Cotisations</vt:lpstr>
      <vt:lpstr>Tableau_Formules_Hébergement</vt:lpstr>
      <vt:lpstr>Tableau_Option_Chambre</vt:lpstr>
      <vt:lpstr>Tableau_Tarifs_Options</vt:lpstr>
      <vt:lpstr>Tarifs_Options</vt:lpstr>
      <vt:lpstr>Inscription!Zone_d_impression</vt:lpstr>
      <vt:lpstr>Références!Zone_d_impression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Di Venanzio Michel</cp:lastModifiedBy>
  <cp:lastPrinted>2022-12-16T16:14:32Z</cp:lastPrinted>
  <dcterms:created xsi:type="dcterms:W3CDTF">2010-08-24T19:09:55Z</dcterms:created>
  <dcterms:modified xsi:type="dcterms:W3CDTF">2023-02-24T08:28:33Z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