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ptiste.collas\OneDrive - Francetelevisions\____USORTF_JEUX_NATIONAUX\"/>
    </mc:Choice>
  </mc:AlternateContent>
  <bookViews>
    <workbookView xWindow="0" yWindow="0" windowWidth="19200" windowHeight="8325" tabRatio="386"/>
  </bookViews>
  <sheets>
    <sheet name="Inscription" sheetId="1" r:id="rId1"/>
    <sheet name="Références" sheetId="2" state="hidden" r:id="rId2"/>
    <sheet name="Feuille1" sheetId="3" state="hidden" r:id="rId3"/>
  </sheets>
  <definedNames>
    <definedName name="_xlnm._FilterDatabase" localSheetId="0" hidden="1">Inscription!#REF!</definedName>
    <definedName name="AS_Organisatrice">Inscription!#REF!</definedName>
    <definedName name="Au_01_01_année_JNH">Références!$F$7</definedName>
    <definedName name="Chambre_Single">Inscription!$H$25</definedName>
    <definedName name="Choix_Chambre_3n">Références!$D$41:$D$44</definedName>
    <definedName name="Choix_Chambre_7n">Références!$D$37:$D$40</definedName>
    <definedName name="Choix_Formule_JNH">Inscription!$B$36</definedName>
    <definedName name="Choix_Option">Inscription!$N$42</definedName>
    <definedName name="Choix_Single_3n">Références!$E$44</definedName>
    <definedName name="Choix_Single_7n">Références!$E$40</definedName>
    <definedName name="Choix_Transport">Références!$G$10:$G$13</definedName>
    <definedName name="Colocataires1_2" localSheetId="0">Inscription!$E$44,Inscription!$E$46</definedName>
    <definedName name="Coût_RM_Sup">Références!$G$24</definedName>
    <definedName name="Liste_AS">Références!$B$10:$B$24</definedName>
    <definedName name="Liste_Forfaits_Cours_Fond_7n">Références!$B$48:$B$51</definedName>
    <definedName name="Liste_Forfaits_Fond_3n">Références!$B$47</definedName>
    <definedName name="Liste_Formules_JNH">Références!$B$28:$B$34</definedName>
    <definedName name="Liste_LocSkiDeFond_OuiNon">Références!$B$54:$B$55</definedName>
    <definedName name="Liste_Niveau_Fond">Références!$F$47:$F$48</definedName>
    <definedName name="Liste_Niveau_Ski">Références!$F$37:$F$40</definedName>
    <definedName name="Liste_Options">Références!$D$17:$D$23</definedName>
    <definedName name="Liste_Prix_Formules_JNH">Références!$E$28:$E$34</definedName>
    <definedName name="Liste_Société">Références!$D$10:$D$13</definedName>
    <definedName name="Liste_Statut">Références!$E$10:$E$14</definedName>
    <definedName name="Liste_Transports">Références!$G$10:$G$13</definedName>
    <definedName name="ListeOuiNon">Références!$F$42:$F$43</definedName>
    <definedName name="Nom" localSheetId="0">Inscription!$C$16</definedName>
    <definedName name="Non_Proposé">Références!$D$24</definedName>
    <definedName name="Option_RM_Samedi">Inscription!$B$39</definedName>
    <definedName name="Prénom" localSheetId="0">Inscription!$H$16</definedName>
    <definedName name="Tableau_Cotisations">Références!$E$10:$F$14</definedName>
    <definedName name="Tableau_Formules_Chambre_3n">Références!$D$41:$E$44</definedName>
    <definedName name="Tableau_Formules_Chambre_7n">Références!$D$37:$E$40</definedName>
    <definedName name="Tableau_Formules_Fond">Références!$B$47:$E$51</definedName>
    <definedName name="Tableau_Formules_JNH">Références!$B$28:$F$34</definedName>
    <definedName name="Tableau_Options">Références!$D$17:$G$23</definedName>
    <definedName name="Train_AS">Inscription!$H$36</definedName>
    <definedName name="Version_Pack_Inscription">Références!$H$3</definedName>
    <definedName name="_xlnm.Print_Area" localSheetId="0">Inscription!$A$1:$J$62</definedName>
    <definedName name="_xlnm.Print_Area" localSheetId="1">Références!$B$5:$L$50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32" i="1"/>
  <c r="D38" i="1"/>
  <c r="F30" i="2" l="1"/>
  <c r="F31" i="2"/>
  <c r="F32" i="2"/>
  <c r="F29" i="2"/>
  <c r="F38" i="1" l="1"/>
  <c r="G42" i="1" s="1"/>
  <c r="C3" i="1" l="1"/>
  <c r="G22" i="2" l="1"/>
  <c r="G21" i="2"/>
  <c r="I29" i="1" l="1"/>
  <c r="H29" i="1"/>
  <c r="G29" i="1"/>
  <c r="I25" i="1" l="1"/>
  <c r="H25" i="1"/>
  <c r="H32" i="1"/>
  <c r="G32" i="1"/>
  <c r="G25" i="1"/>
  <c r="G19" i="1" l="1"/>
  <c r="I26" i="1" l="1"/>
  <c r="G28" i="1"/>
  <c r="G23" i="2"/>
  <c r="G20" i="2"/>
  <c r="H26" i="1"/>
  <c r="G26" i="1"/>
  <c r="G18" i="1"/>
  <c r="I27" i="1"/>
  <c r="H27" i="1"/>
  <c r="I28" i="1"/>
  <c r="H28" i="1"/>
  <c r="G27" i="1"/>
  <c r="G33" i="1" l="1"/>
  <c r="H33" i="1"/>
</calcChain>
</file>

<file path=xl/sharedStrings.xml><?xml version="1.0" encoding="utf-8"?>
<sst xmlns="http://schemas.openxmlformats.org/spreadsheetml/2006/main" count="168" uniqueCount="151">
  <si>
    <t>ALPES</t>
  </si>
  <si>
    <t>AQUITAINE</t>
  </si>
  <si>
    <t>BFC</t>
  </si>
  <si>
    <t>CORSE</t>
  </si>
  <si>
    <t>COTES D'AZUR</t>
  </si>
  <si>
    <t>LCA</t>
  </si>
  <si>
    <t>LIMOUSIN</t>
  </si>
  <si>
    <t>NORD</t>
  </si>
  <si>
    <t>OUEST</t>
  </si>
  <si>
    <t>PARIS</t>
  </si>
  <si>
    <t>PROVENCE</t>
  </si>
  <si>
    <t>RHÔNE</t>
  </si>
  <si>
    <t xml:space="preserve">Statut </t>
  </si>
  <si>
    <t xml:space="preserve">Nom </t>
  </si>
  <si>
    <t xml:space="preserve">Prénom </t>
  </si>
  <si>
    <t>Sexe</t>
  </si>
  <si>
    <t>AGT</t>
  </si>
  <si>
    <t>CJT</t>
  </si>
  <si>
    <t>EXT</t>
  </si>
  <si>
    <t>Liste_Cotisations</t>
  </si>
  <si>
    <t>Liste_AS</t>
  </si>
  <si>
    <t xml:space="preserve">Email </t>
  </si>
  <si>
    <t>Chambre
Single</t>
  </si>
  <si>
    <t>Hébergement seul</t>
  </si>
  <si>
    <t>Hébergement  + Forfait 6j Fond</t>
  </si>
  <si>
    <t>Liste Société</t>
  </si>
  <si>
    <t>FTV</t>
  </si>
  <si>
    <t>INA</t>
  </si>
  <si>
    <t>RF</t>
  </si>
  <si>
    <t>TDF</t>
  </si>
  <si>
    <t>Twin</t>
  </si>
  <si>
    <t>Couple</t>
  </si>
  <si>
    <t>NORMANDIE</t>
  </si>
  <si>
    <t xml:space="preserve">NOM &amp; Prénom éventuel du 2ème Colocataire  </t>
  </si>
  <si>
    <t>N° carte
US ORTF</t>
  </si>
  <si>
    <t>Transport</t>
  </si>
  <si>
    <t>Voiture</t>
  </si>
  <si>
    <t>Minibus</t>
  </si>
  <si>
    <t>Train</t>
  </si>
  <si>
    <t>Tarifs</t>
  </si>
  <si>
    <t xml:space="preserve">AS
Régionale </t>
  </si>
  <si>
    <t>DATE LIMITE D'INSCRIPTION</t>
  </si>
  <si>
    <t>Triple</t>
  </si>
  <si>
    <t>Chambre
Twin / Couple</t>
  </si>
  <si>
    <t>Chambre
Triple</t>
  </si>
  <si>
    <t>7 Nuitées - Supplément</t>
  </si>
  <si>
    <t>7 Nuitées - Réduction</t>
  </si>
  <si>
    <t>7 Nuitées</t>
  </si>
  <si>
    <t>Formules JNH</t>
  </si>
  <si>
    <t>Formule Chambre - Choix &amp; Complément Tarif</t>
  </si>
  <si>
    <t>Compétitions JNH</t>
  </si>
  <si>
    <t>Flèche / Chamois</t>
  </si>
  <si>
    <t>Géant / Fond</t>
  </si>
  <si>
    <t>Choix Formule Chambre</t>
  </si>
  <si>
    <t>Choix Formule JNH</t>
  </si>
  <si>
    <t>Forfaits</t>
  </si>
  <si>
    <t>Prestation Fond</t>
  </si>
  <si>
    <t>ENF-</t>
  </si>
  <si>
    <t>ENF+</t>
  </si>
  <si>
    <t>Tests ESF</t>
  </si>
  <si>
    <t>&gt; 30j</t>
  </si>
  <si>
    <t>&lt; 30j  &amp;  &gt; 16j</t>
  </si>
  <si>
    <t>&lt; 15j  &amp;  &gt; 3j</t>
  </si>
  <si>
    <t>&lt; 3j</t>
  </si>
  <si>
    <t>FICHE INSCRIPTION INDIVIDUELLE</t>
  </si>
  <si>
    <t>Hébergement en Pension Complète</t>
  </si>
  <si>
    <t>Héhergement  + Forfait 6j</t>
  </si>
  <si>
    <t>Toute annulation non justifiée impliquera les taux de retenue suivants :</t>
  </si>
  <si>
    <t>Toutes les infos concernant ce séjour sont sur le site internet de l'US ORTF : usortf.com</t>
  </si>
  <si>
    <t>* Par chèque à l'ordre de votre AS régionale</t>
  </si>
  <si>
    <r>
      <t xml:space="preserve">Tél. Portable
</t>
    </r>
    <r>
      <rPr>
        <sz val="8"/>
        <rFont val="Arial"/>
        <family val="2"/>
      </rPr>
      <t>(sans espace)</t>
    </r>
  </si>
  <si>
    <t>* activités sous réserve d'un nombre suffisant de participants (montant à régler sur place)</t>
  </si>
  <si>
    <t>NOM &amp; Prénom du Conjoint ou Colocataire</t>
  </si>
  <si>
    <t xml:space="preserve">Pour plus de renseignements, contactez votre responsable d'AS  </t>
  </si>
  <si>
    <r>
      <t xml:space="preserve">Remplir </t>
    </r>
    <r>
      <rPr>
        <b/>
        <i/>
        <u/>
        <sz val="10"/>
        <color indexed="10"/>
        <rFont val="Arial Narrow"/>
        <family val="2"/>
      </rPr>
      <t>impérativement</t>
    </r>
    <r>
      <rPr>
        <b/>
        <i/>
        <sz val="10"/>
        <color indexed="10"/>
        <rFont val="Arial Narrow"/>
        <family val="2"/>
      </rPr>
      <t xml:space="preserve"> dans l'ordre, toutes les cases.</t>
    </r>
  </si>
  <si>
    <t>JEUX NATIONAUX D'HIVER DE L'AUDIOVISUEL</t>
  </si>
  <si>
    <t>Société</t>
  </si>
  <si>
    <t>En m'inscrivant, j'accepte les conditions d'inscription liées aux Jeux Nationaux d'Hiver (voir site US : http://usortf.com)</t>
  </si>
  <si>
    <t>Forfait Inclus</t>
  </si>
  <si>
    <t>3 Nuitées</t>
  </si>
  <si>
    <t>3 Nuitées - Réduction</t>
  </si>
  <si>
    <t xml:space="preserve">Age </t>
  </si>
  <si>
    <t>Formule 7 Nuitées + Forfait RM</t>
  </si>
  <si>
    <t>Au 01_01_ANNEE_JNH</t>
  </si>
  <si>
    <t>RÉFÉRENCES</t>
  </si>
  <si>
    <t>A mettre à jour chaque JNH</t>
  </si>
  <si>
    <r>
      <rPr>
        <b/>
        <sz val="11"/>
        <rFont val="Arial"/>
        <family val="2"/>
      </rPr>
      <t xml:space="preserve">Date de naissance </t>
    </r>
    <r>
      <rPr>
        <b/>
        <sz val="12"/>
        <rFont val="Arial"/>
        <family val="2"/>
      </rPr>
      <t xml:space="preserve">
</t>
    </r>
    <r>
      <rPr>
        <sz val="8"/>
        <rFont val="Arial"/>
        <family val="2"/>
      </rPr>
      <t>Au format : JJ/MM/AA</t>
    </r>
  </si>
  <si>
    <r>
      <t>Eurovision Sports</t>
    </r>
    <r>
      <rPr>
        <b/>
        <sz val="14"/>
        <rFont val="Arial"/>
        <family val="2"/>
      </rPr>
      <t>*</t>
    </r>
  </si>
  <si>
    <r>
      <rPr>
        <b/>
        <i/>
        <sz val="14"/>
        <color rgb="FFFF0000"/>
        <rFont val="Arial"/>
        <family val="2"/>
      </rPr>
      <t>*</t>
    </r>
    <r>
      <rPr>
        <b/>
        <i/>
        <sz val="10"/>
        <color rgb="FFFF0000"/>
        <rFont val="Arial Narrow"/>
        <family val="2"/>
      </rPr>
      <t>Réservés aux agents</t>
    </r>
  </si>
  <si>
    <t xml:space="preserve"> </t>
  </si>
  <si>
    <t>3 Nuitées - Supplément</t>
  </si>
  <si>
    <t>* Au-delà de cette date limite : Inscription sous réserve de place disponible et Hébergement majoré de 35€</t>
  </si>
  <si>
    <t>Niveau Cours Fond</t>
  </si>
  <si>
    <t>Débutant</t>
  </si>
  <si>
    <t>Initié</t>
  </si>
  <si>
    <t>Moyen</t>
  </si>
  <si>
    <t>Niveau Cours Ski/Surf</t>
  </si>
  <si>
    <t>Compétition</t>
  </si>
  <si>
    <t>Bon</t>
  </si>
  <si>
    <t>Non Proposé</t>
  </si>
  <si>
    <t>Formule 7 Nuitées  (Hébergement seul)</t>
  </si>
  <si>
    <t>Formule 3 Nuitées seules</t>
  </si>
  <si>
    <t>Si Cours - Niveau Souhaité</t>
  </si>
  <si>
    <t>Doit être identique à la version RECAP</t>
  </si>
  <si>
    <t>Cours 2h / 1J</t>
  </si>
  <si>
    <t>Cours 2h / 2J</t>
  </si>
  <si>
    <t>Cours 2h / 3J</t>
  </si>
  <si>
    <t>OUI</t>
  </si>
  <si>
    <t>NON</t>
  </si>
  <si>
    <t>Car</t>
  </si>
  <si>
    <t>Formule 3 Nuitées + Forfait 2J RM</t>
  </si>
  <si>
    <t>Héhergement + Forfait Ski 2j</t>
  </si>
  <si>
    <t>Pass Sanitaire ou Test PCR -72h Négatif OBLIGATOIRE pour l’hôtel et les infras sportives</t>
  </si>
  <si>
    <t>ALSACE</t>
  </si>
  <si>
    <t>JEUX NATIONAUX D'HIVER</t>
  </si>
  <si>
    <t>Version Pack JNH</t>
  </si>
  <si>
    <r>
      <t>AGT</t>
    </r>
    <r>
      <rPr>
        <sz val="10"/>
        <rFont val="Arial Narrow"/>
        <family val="2"/>
      </rPr>
      <t xml:space="preserve">: Agent en activité ou à la retraite </t>
    </r>
  </si>
  <si>
    <r>
      <t>CJT</t>
    </r>
    <r>
      <rPr>
        <sz val="10"/>
        <rFont val="Arial Narrow"/>
        <family val="2"/>
      </rPr>
      <t xml:space="preserve">: Conjoint d'un </t>
    </r>
    <r>
      <rPr>
        <u/>
        <sz val="10"/>
        <rFont val="Arial Narrow"/>
        <family val="2"/>
      </rPr>
      <t>agent (sinon extérieur)</t>
    </r>
  </si>
  <si>
    <r>
      <t xml:space="preserve">ENF- </t>
    </r>
    <r>
      <rPr>
        <sz val="10"/>
        <rFont val="Arial Narrow"/>
        <family val="2"/>
      </rPr>
      <t xml:space="preserve">: Enfant &lt; 18 ans, d'un agent ou de son conjoint.
</t>
    </r>
    <r>
      <rPr>
        <b/>
        <sz val="10"/>
        <rFont val="Arial Narrow"/>
        <family val="2"/>
      </rPr>
      <t>ENF+</t>
    </r>
    <r>
      <rPr>
        <sz val="10"/>
        <rFont val="Arial Narrow"/>
        <family val="2"/>
      </rPr>
      <t xml:space="preserve"> : Enfant, de 18 ans à 25 ans, non AGT, d'un agent ou de son conjoint</t>
    </r>
  </si>
  <si>
    <r>
      <t>EXT</t>
    </r>
    <r>
      <rPr>
        <sz val="10"/>
        <rFont val="Arial Narrow"/>
        <family val="2"/>
      </rPr>
      <t>: Personne invitée par un agent</t>
    </r>
  </si>
  <si>
    <t>Option RM Dimanche</t>
  </si>
  <si>
    <t>Hébergement  + Forfait 6j + cours ESF - 5h/j - Ski</t>
  </si>
  <si>
    <t>JNH ORTF V1.2</t>
  </si>
  <si>
    <r>
      <t xml:space="preserve">Si </t>
    </r>
    <r>
      <rPr>
        <b/>
        <u/>
        <sz val="9"/>
        <color indexed="10"/>
        <rFont val="Arial"/>
        <family val="2"/>
      </rPr>
      <t>Agent</t>
    </r>
    <r>
      <rPr>
        <b/>
        <sz val="9"/>
        <color indexed="10"/>
        <rFont val="Arial"/>
        <family val="2"/>
      </rPr>
      <t xml:space="preserve"> ORTF</t>
    </r>
  </si>
  <si>
    <t>Précisez bien votre adresse email</t>
  </si>
  <si>
    <t>Option RM Supp</t>
  </si>
  <si>
    <t>Loisir Options proposées</t>
  </si>
  <si>
    <t>LES 2 ALPES - 20 au 27 JANVIER 2024</t>
  </si>
  <si>
    <t>Formule 7 Nuitées + Forfait RM + Cours Surf 3h</t>
  </si>
  <si>
    <t>Formule 7 Nuitées + Forfait RM + Cours Ski 5h</t>
  </si>
  <si>
    <t>Formule 7 Nuitées + Forfait RM + Cours Ski 3h</t>
  </si>
  <si>
    <r>
      <rPr>
        <b/>
        <i/>
        <sz val="10"/>
        <color rgb="FFFF0000"/>
        <rFont val="Arial Narrow"/>
        <family val="2"/>
      </rPr>
      <t xml:space="preserve">Ce formulaire doit être rempli informatiquement et </t>
    </r>
    <r>
      <rPr>
        <b/>
        <i/>
        <u/>
        <sz val="10"/>
        <color rgb="FFFF0000"/>
        <rFont val="Arial Narrow"/>
        <family val="2"/>
      </rPr>
      <t>complètement</t>
    </r>
    <r>
      <rPr>
        <b/>
        <i/>
        <sz val="10"/>
        <color rgb="FFFF0000"/>
        <rFont val="Arial Narrow"/>
        <family val="2"/>
      </rPr>
      <t>, puis transmis à votre responsable d'AS sous forme électronique (email).</t>
    </r>
    <r>
      <rPr>
        <b/>
        <i/>
        <sz val="10"/>
        <rFont val="Arial Narrow"/>
        <family val="2"/>
      </rPr>
      <t xml:space="preserve">
Un certain nombre de champs possède une liste déroulante à prendre </t>
    </r>
    <r>
      <rPr>
        <b/>
        <i/>
        <u/>
        <sz val="10"/>
        <rFont val="Arial Narrow"/>
        <family val="2"/>
      </rPr>
      <t>obligatoirement</t>
    </r>
    <r>
      <rPr>
        <b/>
        <i/>
        <sz val="10"/>
        <rFont val="Arial Narrow"/>
        <family val="2"/>
      </rPr>
      <t xml:space="preserve"> en compte pour la saisie.</t>
    </r>
  </si>
  <si>
    <t>Hébergement  + Forfait 6j + cours ESF - 3h/j - Ski ou Surf</t>
  </si>
  <si>
    <t>Et en particulier, être obligatoirement à jour de ma Cotisation AS (au-delà de 6 ans)</t>
  </si>
  <si>
    <t>Réduction supplémentaire participants &gt; 72 ans =&gt; Forfaits GRATUITS</t>
  </si>
  <si>
    <t>Tarifs &gt; 72 ans</t>
  </si>
  <si>
    <t>OCCITANIE</t>
  </si>
  <si>
    <t>Surf</t>
  </si>
  <si>
    <t>Ski</t>
  </si>
  <si>
    <t>Le 20 Octobre 2023*</t>
  </si>
  <si>
    <t>(Le prix calculé prend en compte la gratuité forfaits &gt; 72 ans)</t>
  </si>
  <si>
    <t>Location ski</t>
  </si>
  <si>
    <t>Type de Ski de fond</t>
  </si>
  <si>
    <t>Alternatif</t>
  </si>
  <si>
    <t>Skating</t>
  </si>
  <si>
    <r>
      <t xml:space="preserve">TOTAL A REGLER *
</t>
    </r>
    <r>
      <rPr>
        <b/>
        <sz val="10"/>
        <color theme="4" tint="-0.499984740745262"/>
        <rFont val="Arial"/>
        <family val="2"/>
      </rPr>
      <t>(Hors Location)</t>
    </r>
  </si>
  <si>
    <t>Location ski alpin (à l'hotel)</t>
  </si>
  <si>
    <t>Location surf (à l'hotel)</t>
  </si>
  <si>
    <t>Location ski de fond (à l'hotel)</t>
  </si>
  <si>
    <t>7 Nuitées : du Samedi 20 (soir) au Samedi 27 Janvier (matin)</t>
  </si>
  <si>
    <t>3 Nuitées : du Mercredi 24 (soir) au Samedi 27 Janvier (matin)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</si>
</sst>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#,##0.00\ [$€]\ ;\-#,##0.00\ [$€]\ ;&quot; -&quot;#\ [$€]\ ;@\ "/>
    <numFmt numFmtId="165" formatCode="#,##0.00&quot; €&quot;"/>
    <numFmt numFmtId="166" formatCode="\(#,##0.00&quot; €)&quot;"/>
    <numFmt numFmtId="167" formatCode="dd/mm/yy;@"/>
    <numFmt numFmtId="168" formatCode="0;[Red]0"/>
    <numFmt numFmtId="169" formatCode="#,##0.00\ &quot;€&quot;"/>
    <numFmt numFmtId="170" formatCode="0#\ ##\ ##\ ##\ ##"/>
    <numFmt numFmtId="171" formatCode="#,##0\ &quot;€&quot;"/>
  </numFmts>
  <fonts count="69" x14ac:knownFonts="1"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i/>
      <sz val="10"/>
      <name val="Arial Narrow"/>
      <family val="2"/>
    </font>
    <font>
      <i/>
      <sz val="12"/>
      <name val="Arial"/>
      <family val="2"/>
    </font>
    <font>
      <b/>
      <i/>
      <sz val="10"/>
      <color rgb="FFFF0000"/>
      <name val="Arial Narrow"/>
      <family val="2"/>
    </font>
    <font>
      <i/>
      <sz val="14"/>
      <name val="Arial Narrow"/>
      <family val="2"/>
    </font>
    <font>
      <sz val="12"/>
      <name val="Arial Narrow"/>
      <family val="2"/>
    </font>
    <font>
      <b/>
      <i/>
      <sz val="9"/>
      <name val="Arial Narrow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b/>
      <sz val="12"/>
      <name val="Lucida Sans Unicode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4"/>
      <name val="Arial Narrow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 Narrow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9"/>
      <name val="Rockwell"/>
      <family val="1"/>
    </font>
    <font>
      <b/>
      <sz val="14"/>
      <color rgb="FFFF0000"/>
      <name val="Rockwell"/>
      <family val="1"/>
    </font>
    <font>
      <sz val="10"/>
      <color rgb="FFFF0000"/>
      <name val="Arial"/>
      <family val="2"/>
    </font>
    <font>
      <b/>
      <sz val="14"/>
      <name val="Rockwell"/>
      <family val="1"/>
    </font>
    <font>
      <b/>
      <sz val="10"/>
      <color rgb="FFFF0000"/>
      <name val="Rockwell"/>
      <family val="1"/>
    </font>
    <font>
      <sz val="8"/>
      <name val="Arial"/>
      <family val="2"/>
    </font>
    <font>
      <b/>
      <i/>
      <u/>
      <sz val="10"/>
      <color rgb="FFFF0000"/>
      <name val="Arial Narrow"/>
      <family val="2"/>
    </font>
    <font>
      <b/>
      <i/>
      <u/>
      <sz val="10"/>
      <name val="Arial Narrow"/>
      <family val="2"/>
    </font>
    <font>
      <b/>
      <i/>
      <sz val="10"/>
      <color indexed="10"/>
      <name val="Arial Narrow"/>
      <family val="2"/>
    </font>
    <font>
      <b/>
      <i/>
      <u/>
      <sz val="10"/>
      <color indexed="10"/>
      <name val="Arial Narrow"/>
      <family val="2"/>
    </font>
    <font>
      <b/>
      <i/>
      <sz val="9"/>
      <name val="Calibri"/>
      <family val="2"/>
      <scheme val="minor"/>
    </font>
    <font>
      <b/>
      <sz val="15"/>
      <name val="Arial"/>
      <family val="2"/>
    </font>
    <font>
      <b/>
      <sz val="12"/>
      <name val="Calibri"/>
      <family val="2"/>
    </font>
    <font>
      <b/>
      <sz val="10"/>
      <color theme="9" tint="-0.499984740745262"/>
      <name val="Arial"/>
      <family val="2"/>
    </font>
    <font>
      <b/>
      <i/>
      <sz val="14"/>
      <color rgb="FFFF0000"/>
      <name val="Arial"/>
      <family val="2"/>
    </font>
    <font>
      <b/>
      <sz val="10"/>
      <color rgb="FF00B050"/>
      <name val="Arial"/>
      <family val="2"/>
    </font>
    <font>
      <b/>
      <u/>
      <sz val="10"/>
      <color rgb="FF00B050"/>
      <name val="Arial"/>
      <family val="2"/>
    </font>
    <font>
      <b/>
      <sz val="11"/>
      <name val="Arial Narrow"/>
      <family val="2"/>
    </font>
    <font>
      <b/>
      <sz val="10"/>
      <color theme="4" tint="-0.49998474074526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4"/>
      <color indexed="18"/>
      <name val="Arial"/>
      <family val="2"/>
    </font>
    <font>
      <b/>
      <sz val="14"/>
      <color theme="3"/>
      <name val="Arial"/>
      <family val="2"/>
    </font>
    <font>
      <b/>
      <sz val="12"/>
      <color theme="3"/>
      <name val="Arial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sz val="9"/>
      <color indexed="10"/>
      <name val="Arial"/>
      <family val="2"/>
    </font>
    <font>
      <b/>
      <u/>
      <sz val="9"/>
      <color indexed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20"/>
      <color rgb="FFC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0"/>
      </patternFill>
    </fill>
    <fill>
      <patternFill patternType="solid">
        <fgColor theme="4" tint="0.79998168889431442"/>
        <bgColor indexed="31"/>
      </patternFill>
    </fill>
    <fill>
      <patternFill patternType="solid">
        <fgColor rgb="FFFFFFEB"/>
        <bgColor indexed="64"/>
      </patternFill>
    </fill>
    <fill>
      <patternFill patternType="gray0625">
        <bgColor rgb="FFFFFFEB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theme="0"/>
        </stop>
        <stop position="1">
          <color theme="3" tint="0.80001220740379042"/>
        </stop>
      </gradientFill>
    </fill>
    <fill>
      <patternFill patternType="gray0625"/>
    </fill>
    <fill>
      <patternFill patternType="solid">
        <fgColor theme="9" tint="0.79998168889431442"/>
        <bgColor indexed="64"/>
      </patternFill>
    </fill>
  </fills>
  <borders count="1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164" fontId="10" fillId="0" borderId="0" applyFill="0" applyBorder="0" applyAlignment="0" applyProtection="0"/>
    <xf numFmtId="0" fontId="8" fillId="0" borderId="0" applyNumberFormat="0" applyFill="0" applyBorder="0" applyAlignment="0" applyProtection="0"/>
  </cellStyleXfs>
  <cellXfs count="401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" fillId="0" borderId="0" xfId="0" quotePrefix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169" fontId="4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49" fontId="9" fillId="0" borderId="16" xfId="0" applyNumberFormat="1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4" fillId="0" borderId="20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11" fillId="0" borderId="0" xfId="0" applyFont="1"/>
    <xf numFmtId="0" fontId="5" fillId="0" borderId="37" xfId="0" applyFont="1" applyFill="1" applyBorder="1" applyAlignment="1" applyProtection="1">
      <alignment vertical="center"/>
      <protection locked="0"/>
    </xf>
    <xf numFmtId="0" fontId="1" fillId="0" borderId="0" xfId="0" applyFont="1"/>
    <xf numFmtId="171" fontId="4" fillId="0" borderId="52" xfId="0" applyNumberFormat="1" applyFont="1" applyFill="1" applyBorder="1" applyAlignment="1" applyProtection="1">
      <alignment horizontal="center" vertical="center"/>
      <protection locked="0"/>
    </xf>
    <xf numFmtId="171" fontId="4" fillId="0" borderId="53" xfId="0" applyNumberFormat="1" applyFont="1" applyBorder="1" applyAlignment="1" applyProtection="1">
      <alignment horizontal="center" vertical="center"/>
      <protection locked="0"/>
    </xf>
    <xf numFmtId="171" fontId="4" fillId="0" borderId="54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171" fontId="6" fillId="0" borderId="43" xfId="0" applyNumberFormat="1" applyFont="1" applyBorder="1" applyAlignment="1" applyProtection="1">
      <alignment horizontal="center" vertical="center"/>
      <protection locked="0"/>
    </xf>
    <xf numFmtId="171" fontId="6" fillId="0" borderId="42" xfId="0" applyNumberFormat="1" applyFont="1" applyBorder="1" applyAlignment="1" applyProtection="1">
      <alignment horizontal="center" vertical="center"/>
      <protection locked="0"/>
    </xf>
    <xf numFmtId="171" fontId="6" fillId="0" borderId="45" xfId="0" applyNumberFormat="1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</xf>
    <xf numFmtId="171" fontId="6" fillId="0" borderId="4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/>
    <xf numFmtId="171" fontId="15" fillId="4" borderId="12" xfId="0" applyNumberFormat="1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3" fillId="0" borderId="0" xfId="0" applyFont="1" applyFill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 wrapText="1"/>
    </xf>
    <xf numFmtId="0" fontId="27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right" vertical="center"/>
    </xf>
    <xf numFmtId="0" fontId="24" fillId="0" borderId="2" xfId="0" applyFont="1" applyFill="1" applyBorder="1" applyAlignment="1" applyProtection="1">
      <alignment horizontal="right" vertical="center" indent="1"/>
    </xf>
    <xf numFmtId="0" fontId="24" fillId="0" borderId="14" xfId="0" applyFont="1" applyFill="1" applyBorder="1" applyAlignment="1">
      <alignment horizontal="right" vertical="center" indent="1"/>
    </xf>
    <xf numFmtId="0" fontId="24" fillId="0" borderId="2" xfId="0" applyFont="1" applyFill="1" applyBorder="1" applyAlignment="1" applyProtection="1">
      <alignment horizontal="right" vertical="center" wrapText="1" indent="1"/>
    </xf>
    <xf numFmtId="0" fontId="28" fillId="0" borderId="0" xfId="0" applyFont="1" applyFill="1" applyAlignment="1" applyProtection="1">
      <alignment horizontal="center" vertical="top"/>
    </xf>
    <xf numFmtId="0" fontId="28" fillId="0" borderId="0" xfId="0" applyFont="1" applyFill="1" applyAlignment="1" applyProtection="1">
      <alignment vertical="top"/>
    </xf>
    <xf numFmtId="0" fontId="28" fillId="0" borderId="0" xfId="0" applyFont="1" applyFill="1" applyAlignment="1" applyProtection="1">
      <alignment horizontal="right" vertical="top"/>
    </xf>
    <xf numFmtId="49" fontId="15" fillId="0" borderId="0" xfId="0" applyNumberFormat="1" applyFont="1" applyFill="1" applyBorder="1" applyAlignment="1" applyProtection="1">
      <alignment horizontal="center" vertical="center"/>
    </xf>
    <xf numFmtId="167" fontId="14" fillId="0" borderId="0" xfId="0" applyNumberFormat="1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</xf>
    <xf numFmtId="0" fontId="13" fillId="0" borderId="0" xfId="0" applyFont="1" applyFill="1" applyProtection="1"/>
    <xf numFmtId="0" fontId="16" fillId="0" borderId="0" xfId="0" applyFont="1" applyFill="1" applyAlignment="1" applyProtection="1">
      <alignment horizontal="center" vertical="center"/>
    </xf>
    <xf numFmtId="0" fontId="16" fillId="0" borderId="0" xfId="0" quotePrefix="1" applyFont="1" applyFill="1" applyBorder="1" applyAlignment="1" applyProtection="1">
      <alignment horizontal="center" vertical="center" wrapText="1"/>
    </xf>
    <xf numFmtId="0" fontId="31" fillId="0" borderId="0" xfId="0" quotePrefix="1" applyFont="1" applyFill="1" applyBorder="1" applyAlignment="1" applyProtection="1">
      <alignment horizontal="center" vertical="center" wrapText="1"/>
    </xf>
    <xf numFmtId="171" fontId="30" fillId="0" borderId="0" xfId="0" applyNumberFormat="1" applyFont="1" applyFill="1" applyBorder="1" applyAlignment="1" applyProtection="1">
      <alignment horizontal="center" vertical="center" wrapText="1"/>
    </xf>
    <xf numFmtId="171" fontId="30" fillId="0" borderId="78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left" vertical="center"/>
    </xf>
    <xf numFmtId="165" fontId="16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166" fontId="19" fillId="0" borderId="0" xfId="1" applyNumberFormat="1" applyFont="1" applyFill="1" applyBorder="1" applyAlignment="1" applyProtection="1"/>
    <xf numFmtId="0" fontId="14" fillId="0" borderId="0" xfId="0" applyFont="1" applyFill="1" applyAlignment="1" applyProtection="1"/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</xf>
    <xf numFmtId="166" fontId="35" fillId="0" borderId="0" xfId="1" applyNumberFormat="1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horizontal="left" vertical="center" shrinkToFit="1"/>
    </xf>
    <xf numFmtId="0" fontId="15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left" vertical="center" shrinkToFit="1"/>
    </xf>
    <xf numFmtId="0" fontId="13" fillId="0" borderId="0" xfId="0" applyFont="1" applyFill="1" applyBorder="1" applyAlignment="1" applyProtection="1">
      <alignment horizontal="left" vertical="center" shrinkToFit="1"/>
    </xf>
    <xf numFmtId="165" fontId="16" fillId="0" borderId="0" xfId="1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right" vertical="center"/>
    </xf>
    <xf numFmtId="166" fontId="19" fillId="0" borderId="0" xfId="1" applyNumberFormat="1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center"/>
    </xf>
    <xf numFmtId="166" fontId="13" fillId="0" borderId="0" xfId="1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/>
    <xf numFmtId="0" fontId="3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38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167" fontId="39" fillId="0" borderId="0" xfId="0" applyNumberFormat="1" applyFont="1" applyFill="1" applyBorder="1" applyAlignment="1" applyProtection="1">
      <alignment horizontal="left" vertical="center"/>
    </xf>
    <xf numFmtId="9" fontId="16" fillId="0" borderId="10" xfId="0" applyNumberFormat="1" applyFont="1" applyFill="1" applyBorder="1" applyAlignment="1">
      <alignment horizontal="center"/>
    </xf>
    <xf numFmtId="0" fontId="33" fillId="0" borderId="81" xfId="0" applyFont="1" applyFill="1" applyBorder="1" applyAlignment="1" applyProtection="1">
      <alignment horizontal="center" vertical="center"/>
    </xf>
    <xf numFmtId="0" fontId="33" fillId="0" borderId="79" xfId="0" applyFont="1" applyFill="1" applyBorder="1" applyAlignment="1" applyProtection="1">
      <alignment horizontal="center" vertical="center"/>
    </xf>
    <xf numFmtId="0" fontId="44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16" fillId="5" borderId="9" xfId="0" applyFont="1" applyFill="1" applyBorder="1" applyAlignment="1">
      <alignment horizontal="center" vertical="center"/>
    </xf>
    <xf numFmtId="0" fontId="30" fillId="5" borderId="75" xfId="0" applyFont="1" applyFill="1" applyBorder="1" applyAlignment="1" applyProtection="1">
      <alignment horizontal="center" vertical="center" wrapText="1"/>
    </xf>
    <xf numFmtId="0" fontId="30" fillId="5" borderId="76" xfId="0" applyFont="1" applyFill="1" applyBorder="1" applyAlignment="1" applyProtection="1">
      <alignment horizontal="center" vertical="center" wrapText="1"/>
    </xf>
    <xf numFmtId="0" fontId="7" fillId="2" borderId="77" xfId="0" applyNumberFormat="1" applyFont="1" applyFill="1" applyBorder="1" applyAlignment="1" applyProtection="1">
      <alignment horizontal="left" vertical="center"/>
    </xf>
    <xf numFmtId="0" fontId="31" fillId="2" borderId="0" xfId="0" applyNumberFormat="1" applyFont="1" applyFill="1" applyBorder="1" applyAlignment="1" applyProtection="1">
      <alignment horizontal="left"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 applyProtection="1">
      <alignment vertical="center"/>
    </xf>
    <xf numFmtId="171" fontId="30" fillId="2" borderId="0" xfId="0" applyNumberFormat="1" applyFont="1" applyFill="1" applyBorder="1" applyAlignment="1" applyProtection="1">
      <alignment horizontal="center" vertical="center" wrapText="1"/>
    </xf>
    <xf numFmtId="171" fontId="30" fillId="2" borderId="78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 applyProtection="1">
      <alignment vertical="center"/>
    </xf>
    <xf numFmtId="0" fontId="1" fillId="6" borderId="33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/>
    </xf>
    <xf numFmtId="0" fontId="9" fillId="6" borderId="34" xfId="0" applyFont="1" applyFill="1" applyBorder="1" applyAlignment="1" applyProtection="1">
      <alignment horizontal="center" vertical="center"/>
    </xf>
    <xf numFmtId="0" fontId="0" fillId="6" borderId="35" xfId="0" applyFill="1" applyBorder="1"/>
    <xf numFmtId="0" fontId="9" fillId="6" borderId="38" xfId="0" applyFont="1" applyFill="1" applyBorder="1" applyAlignment="1" applyProtection="1">
      <alignment horizontal="center" vertical="center"/>
    </xf>
    <xf numFmtId="0" fontId="9" fillId="6" borderId="34" xfId="0" applyNumberFormat="1" applyFont="1" applyFill="1" applyBorder="1" applyAlignment="1" applyProtection="1">
      <alignment horizontal="left" vertical="center"/>
      <protection locked="0"/>
    </xf>
    <xf numFmtId="0" fontId="9" fillId="6" borderId="38" xfId="0" applyFont="1" applyFill="1" applyBorder="1" applyAlignment="1">
      <alignment horizontal="center" vertical="center"/>
    </xf>
    <xf numFmtId="14" fontId="1" fillId="6" borderId="7" xfId="0" applyNumberFormat="1" applyFont="1" applyFill="1" applyBorder="1" applyAlignment="1" applyProtection="1">
      <alignment horizontal="center" vertical="center"/>
      <protection locked="0"/>
    </xf>
    <xf numFmtId="0" fontId="1" fillId="7" borderId="13" xfId="0" applyFont="1" applyFill="1" applyBorder="1"/>
    <xf numFmtId="0" fontId="1" fillId="7" borderId="48" xfId="0" applyFont="1" applyFill="1" applyBorder="1"/>
    <xf numFmtId="0" fontId="1" fillId="7" borderId="49" xfId="0" applyFont="1" applyFill="1" applyBorder="1"/>
    <xf numFmtId="0" fontId="1" fillId="7" borderId="32" xfId="0" applyFont="1" applyFill="1" applyBorder="1"/>
    <xf numFmtId="0" fontId="1" fillId="7" borderId="51" xfId="0" applyFont="1" applyFill="1" applyBorder="1"/>
    <xf numFmtId="0" fontId="1" fillId="7" borderId="29" xfId="0" applyFont="1" applyFill="1" applyBorder="1"/>
    <xf numFmtId="0" fontId="9" fillId="6" borderId="89" xfId="0" applyFont="1" applyFill="1" applyBorder="1" applyAlignment="1" applyProtection="1">
      <alignment horizontal="center" vertical="center"/>
    </xf>
    <xf numFmtId="0" fontId="4" fillId="0" borderId="90" xfId="0" applyNumberFormat="1" applyFont="1" applyFill="1" applyBorder="1" applyAlignment="1" applyProtection="1">
      <alignment horizontal="left" vertical="center"/>
      <protection locked="0"/>
    </xf>
    <xf numFmtId="0" fontId="4" fillId="0" borderId="91" xfId="0" applyNumberFormat="1" applyFont="1" applyFill="1" applyBorder="1" applyAlignment="1" applyProtection="1">
      <alignment horizontal="left" vertical="center"/>
      <protection locked="0"/>
    </xf>
    <xf numFmtId="0" fontId="4" fillId="0" borderId="92" xfId="0" applyNumberFormat="1" applyFont="1" applyFill="1" applyBorder="1" applyAlignment="1" applyProtection="1">
      <alignment horizontal="left" vertical="center"/>
      <protection locked="0"/>
    </xf>
    <xf numFmtId="0" fontId="9" fillId="6" borderId="89" xfId="0" applyNumberFormat="1" applyFont="1" applyFill="1" applyBorder="1" applyAlignment="1" applyProtection="1">
      <alignment horizontal="left" vertical="center"/>
      <protection locked="0"/>
    </xf>
    <xf numFmtId="0" fontId="1" fillId="2" borderId="61" xfId="0" applyFont="1" applyFill="1" applyBorder="1" applyAlignment="1">
      <alignment horizontal="center" vertical="center"/>
    </xf>
    <xf numFmtId="0" fontId="15" fillId="9" borderId="1" xfId="0" applyFont="1" applyFill="1" applyBorder="1" applyAlignment="1" applyProtection="1">
      <alignment horizontal="center" vertical="center"/>
      <protection locked="0"/>
    </xf>
    <xf numFmtId="168" fontId="15" fillId="9" borderId="1" xfId="0" applyNumberFormat="1" applyFont="1" applyFill="1" applyBorder="1" applyAlignment="1" applyProtection="1">
      <alignment horizontal="center" vertical="center"/>
      <protection locked="0"/>
    </xf>
    <xf numFmtId="167" fontId="24" fillId="9" borderId="1" xfId="0" applyNumberFormat="1" applyFont="1" applyFill="1" applyBorder="1" applyAlignment="1" applyProtection="1">
      <alignment horizontal="center" vertical="center"/>
      <protection locked="0"/>
    </xf>
    <xf numFmtId="169" fontId="15" fillId="10" borderId="1" xfId="0" applyNumberFormat="1" applyFont="1" applyFill="1" applyBorder="1" applyAlignment="1" applyProtection="1">
      <alignment horizontal="center" vertical="center"/>
    </xf>
    <xf numFmtId="14" fontId="29" fillId="9" borderId="1" xfId="0" applyNumberFormat="1" applyFont="1" applyFill="1" applyBorder="1" applyAlignment="1" applyProtection="1">
      <alignment horizontal="center" vertical="center"/>
      <protection locked="0"/>
    </xf>
    <xf numFmtId="170" fontId="24" fillId="9" borderId="1" xfId="0" applyNumberFormat="1" applyFont="1" applyFill="1" applyBorder="1" applyAlignment="1" applyProtection="1">
      <alignment horizontal="center" vertical="center"/>
      <protection locked="0"/>
    </xf>
    <xf numFmtId="0" fontId="16" fillId="9" borderId="1" xfId="1" applyNumberFormat="1" applyFont="1" applyFill="1" applyBorder="1" applyAlignment="1" applyProtection="1">
      <alignment horizontal="center" vertical="center"/>
      <protection locked="0"/>
    </xf>
    <xf numFmtId="0" fontId="16" fillId="9" borderId="12" xfId="0" applyFont="1" applyFill="1" applyBorder="1" applyAlignment="1" applyProtection="1">
      <alignment horizontal="center" vertical="center"/>
      <protection locked="0"/>
    </xf>
    <xf numFmtId="0" fontId="1" fillId="3" borderId="94" xfId="0" applyFont="1" applyFill="1" applyBorder="1" applyAlignment="1" applyProtection="1">
      <alignment horizontal="center" vertical="center"/>
      <protection locked="0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171" fontId="0" fillId="7" borderId="43" xfId="0" applyNumberFormat="1" applyFont="1" applyFill="1" applyBorder="1" applyAlignment="1">
      <alignment horizontal="center"/>
    </xf>
    <xf numFmtId="171" fontId="0" fillId="7" borderId="42" xfId="0" applyNumberFormat="1" applyFont="1" applyFill="1" applyBorder="1" applyAlignment="1">
      <alignment horizontal="center"/>
    </xf>
    <xf numFmtId="171" fontId="0" fillId="7" borderId="45" xfId="0" applyNumberFormat="1" applyFont="1" applyFill="1" applyBorder="1" applyAlignment="1">
      <alignment horizontal="center"/>
    </xf>
    <xf numFmtId="0" fontId="0" fillId="0" borderId="48" xfId="0" applyFont="1" applyBorder="1"/>
    <xf numFmtId="0" fontId="0" fillId="0" borderId="32" xfId="0" applyFont="1" applyBorder="1"/>
    <xf numFmtId="0" fontId="0" fillId="0" borderId="50" xfId="0" applyFont="1" applyBorder="1"/>
    <xf numFmtId="171" fontId="0" fillId="2" borderId="43" xfId="0" applyNumberFormat="1" applyFont="1" applyFill="1" applyBorder="1" applyAlignment="1" applyProtection="1">
      <alignment horizontal="center"/>
      <protection locked="0"/>
    </xf>
    <xf numFmtId="171" fontId="0" fillId="2" borderId="42" xfId="0" applyNumberFormat="1" applyFont="1" applyFill="1" applyBorder="1" applyAlignment="1" applyProtection="1">
      <alignment horizontal="center"/>
      <protection locked="0"/>
    </xf>
    <xf numFmtId="171" fontId="0" fillId="2" borderId="44" xfId="0" applyNumberFormat="1" applyFont="1" applyFill="1" applyBorder="1" applyAlignment="1" applyProtection="1">
      <alignment horizontal="center"/>
      <protection locked="0"/>
    </xf>
    <xf numFmtId="0" fontId="9" fillId="0" borderId="36" xfId="0" applyNumberFormat="1" applyFont="1" applyFill="1" applyBorder="1" applyAlignment="1" applyProtection="1">
      <alignment horizontal="left" vertical="center"/>
      <protection locked="0"/>
    </xf>
    <xf numFmtId="0" fontId="9" fillId="0" borderId="24" xfId="0" applyNumberFormat="1" applyFont="1" applyFill="1" applyBorder="1" applyAlignment="1" applyProtection="1">
      <alignment horizontal="left" vertical="center"/>
      <protection locked="0"/>
    </xf>
    <xf numFmtId="0" fontId="9" fillId="0" borderId="26" xfId="0" applyNumberFormat="1" applyFont="1" applyFill="1" applyBorder="1" applyAlignment="1" applyProtection="1">
      <alignment horizontal="left" vertical="center"/>
      <protection locked="0"/>
    </xf>
    <xf numFmtId="0" fontId="9" fillId="0" borderId="30" xfId="0" applyNumberFormat="1" applyFont="1" applyFill="1" applyBorder="1" applyAlignment="1" applyProtection="1">
      <alignment horizontal="left" vertical="center"/>
      <protection locked="0"/>
    </xf>
    <xf numFmtId="0" fontId="9" fillId="0" borderId="93" xfId="0" applyNumberFormat="1" applyFont="1" applyFill="1" applyBorder="1" applyAlignment="1" applyProtection="1">
      <alignment horizontal="left" vertical="center"/>
      <protection locked="0"/>
    </xf>
    <xf numFmtId="0" fontId="9" fillId="0" borderId="87" xfId="0" applyFont="1" applyBorder="1" applyAlignment="1">
      <alignment horizontal="center" vertical="center"/>
    </xf>
    <xf numFmtId="0" fontId="9" fillId="0" borderId="31" xfId="0" applyNumberFormat="1" applyFont="1" applyFill="1" applyBorder="1" applyAlignment="1" applyProtection="1">
      <alignment horizontal="left" vertical="center"/>
      <protection locked="0"/>
    </xf>
    <xf numFmtId="0" fontId="9" fillId="0" borderId="32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57" xfId="0" applyFont="1" applyBorder="1" applyAlignment="1">
      <alignment horizontal="center" vertical="center"/>
    </xf>
    <xf numFmtId="0" fontId="9" fillId="0" borderId="46" xfId="0" applyNumberFormat="1" applyFont="1" applyFill="1" applyBorder="1" applyAlignment="1" applyProtection="1">
      <alignment horizontal="left" vertical="center"/>
      <protection locked="0"/>
    </xf>
    <xf numFmtId="0" fontId="9" fillId="0" borderId="29" xfId="0" applyNumberFormat="1" applyFont="1" applyFill="1" applyBorder="1" applyAlignment="1" applyProtection="1">
      <alignment horizontal="left" vertical="center"/>
      <protection locked="0"/>
    </xf>
    <xf numFmtId="0" fontId="9" fillId="0" borderId="57" xfId="0" applyFont="1" applyBorder="1" applyAlignment="1" applyProtection="1">
      <alignment horizontal="center" vertical="center"/>
    </xf>
    <xf numFmtId="0" fontId="9" fillId="6" borderId="34" xfId="0" applyFont="1" applyFill="1" applyBorder="1" applyAlignment="1" applyProtection="1">
      <alignment vertical="center"/>
    </xf>
    <xf numFmtId="0" fontId="9" fillId="6" borderId="89" xfId="0" applyFont="1" applyFill="1" applyBorder="1" applyAlignment="1" applyProtection="1">
      <alignment vertical="center"/>
    </xf>
    <xf numFmtId="0" fontId="9" fillId="6" borderId="47" xfId="0" applyFont="1" applyFill="1" applyBorder="1" applyAlignment="1" applyProtection="1">
      <alignment horizontal="center" vertical="center"/>
    </xf>
    <xf numFmtId="0" fontId="9" fillId="7" borderId="56" xfId="0" applyFont="1" applyFill="1" applyBorder="1" applyAlignment="1" applyProtection="1">
      <alignment vertical="center"/>
    </xf>
    <xf numFmtId="0" fontId="9" fillId="7" borderId="8" xfId="0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left" vertical="center"/>
      <protection locked="0"/>
    </xf>
    <xf numFmtId="171" fontId="6" fillId="7" borderId="41" xfId="0" applyNumberFormat="1" applyFont="1" applyFill="1" applyBorder="1" applyAlignment="1">
      <alignment horizontal="center"/>
    </xf>
    <xf numFmtId="171" fontId="6" fillId="7" borderId="42" xfId="0" applyNumberFormat="1" applyFont="1" applyFill="1" applyBorder="1" applyAlignment="1">
      <alignment horizontal="center"/>
    </xf>
    <xf numFmtId="171" fontId="6" fillId="0" borderId="42" xfId="0" applyNumberFormat="1" applyFont="1" applyFill="1" applyBorder="1" applyAlignment="1" applyProtection="1">
      <alignment horizontal="center" vertical="center"/>
      <protection locked="0"/>
    </xf>
    <xf numFmtId="171" fontId="6" fillId="0" borderId="4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171" fontId="6" fillId="0" borderId="42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 vertical="center" indent="4"/>
    </xf>
    <xf numFmtId="0" fontId="52" fillId="0" borderId="0" xfId="0" applyFont="1"/>
    <xf numFmtId="0" fontId="24" fillId="0" borderId="14" xfId="0" applyFont="1" applyFill="1" applyBorder="1" applyAlignment="1" applyProtection="1">
      <alignment horizontal="center" vertical="center" wrapText="1"/>
    </xf>
    <xf numFmtId="167" fontId="3" fillId="0" borderId="2" xfId="0" applyNumberFormat="1" applyFont="1" applyFill="1" applyBorder="1" applyAlignment="1" applyProtection="1">
      <alignment horizontal="right" vertical="center" wrapText="1" indent="1"/>
    </xf>
    <xf numFmtId="49" fontId="15" fillId="0" borderId="0" xfId="0" applyNumberFormat="1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center" vertical="center"/>
    </xf>
    <xf numFmtId="0" fontId="49" fillId="0" borderId="0" xfId="0" applyFont="1" applyFill="1" applyAlignment="1" applyProtection="1">
      <alignment horizontal="center" vertical="top"/>
    </xf>
    <xf numFmtId="0" fontId="0" fillId="0" borderId="0" xfId="0" quotePrefix="1"/>
    <xf numFmtId="0" fontId="7" fillId="0" borderId="77" xfId="0" applyFont="1" applyFill="1" applyBorder="1" applyAlignment="1" applyProtection="1">
      <alignment horizontal="left" vertical="center"/>
    </xf>
    <xf numFmtId="0" fontId="36" fillId="0" borderId="0" xfId="0" applyFont="1" applyFill="1" applyAlignment="1" applyProtection="1">
      <alignment horizontal="center" vertical="center"/>
    </xf>
    <xf numFmtId="0" fontId="54" fillId="0" borderId="0" xfId="0" applyFont="1" applyFill="1" applyAlignment="1" applyProtection="1">
      <alignment horizontal="center" vertical="center"/>
    </xf>
    <xf numFmtId="0" fontId="9" fillId="0" borderId="96" xfId="0" applyFont="1" applyBorder="1" applyAlignment="1" applyProtection="1">
      <alignment horizontal="center" vertical="center"/>
      <protection locked="0"/>
    </xf>
    <xf numFmtId="165" fontId="0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20" fillId="0" borderId="0" xfId="0" applyFont="1" applyFill="1" applyAlignment="1" applyProtection="1">
      <alignment horizontal="right" vertical="top"/>
    </xf>
    <xf numFmtId="0" fontId="54" fillId="0" borderId="0" xfId="0" applyFont="1" applyFill="1" applyAlignment="1" applyProtection="1">
      <alignment horizontal="left" vertical="center"/>
    </xf>
    <xf numFmtId="0" fontId="54" fillId="0" borderId="0" xfId="0" applyFont="1" applyFill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4" fillId="0" borderId="0" xfId="0" applyFont="1" applyFill="1" applyAlignment="1" applyProtection="1">
      <alignment horizontal="right" vertical="center" wrapText="1" indent="1"/>
    </xf>
    <xf numFmtId="0" fontId="1" fillId="9" borderId="12" xfId="0" applyFont="1" applyFill="1" applyBorder="1" applyAlignment="1" applyProtection="1">
      <alignment horizontal="center" vertical="center"/>
      <protection locked="0"/>
    </xf>
    <xf numFmtId="0" fontId="0" fillId="0" borderId="0" xfId="0" quotePrefix="1" applyFont="1" applyFill="1" applyBorder="1" applyAlignment="1" applyProtection="1">
      <alignment horizontal="left" vertical="center"/>
    </xf>
    <xf numFmtId="171" fontId="6" fillId="11" borderId="41" xfId="0" applyNumberFormat="1" applyFont="1" applyFill="1" applyBorder="1" applyAlignment="1" applyProtection="1">
      <alignment horizontal="center"/>
      <protection locked="0"/>
    </xf>
    <xf numFmtId="171" fontId="6" fillId="11" borderId="42" xfId="0" applyNumberFormat="1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left" vertical="center"/>
    </xf>
    <xf numFmtId="0" fontId="9" fillId="6" borderId="98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171" fontId="0" fillId="2" borderId="95" xfId="0" applyNumberFormat="1" applyFont="1" applyFill="1" applyBorder="1" applyAlignment="1">
      <alignment horizontal="center" vertical="center"/>
    </xf>
    <xf numFmtId="0" fontId="0" fillId="0" borderId="100" xfId="0" applyBorder="1"/>
    <xf numFmtId="0" fontId="1" fillId="0" borderId="0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166" fontId="59" fillId="0" borderId="0" xfId="1" applyNumberFormat="1" applyFont="1" applyFill="1" applyBorder="1" applyAlignment="1" applyProtection="1"/>
    <xf numFmtId="166" fontId="58" fillId="0" borderId="0" xfId="1" applyNumberFormat="1" applyFont="1" applyFill="1" applyBorder="1" applyAlignment="1" applyProtection="1"/>
    <xf numFmtId="0" fontId="59" fillId="0" borderId="0" xfId="0" applyFont="1" applyFill="1" applyAlignment="1" applyProtection="1">
      <alignment vertical="center"/>
    </xf>
    <xf numFmtId="0" fontId="59" fillId="0" borderId="0" xfId="0" applyFont="1" applyFill="1" applyAlignment="1" applyProtection="1">
      <alignment horizontal="center" vertical="center"/>
    </xf>
    <xf numFmtId="0" fontId="9" fillId="0" borderId="102" xfId="0" applyNumberFormat="1" applyFont="1" applyFill="1" applyBorder="1" applyAlignment="1" applyProtection="1">
      <alignment horizontal="left"/>
      <protection locked="0"/>
    </xf>
    <xf numFmtId="0" fontId="9" fillId="0" borderId="103" xfId="0" applyNumberFormat="1" applyFont="1" applyFill="1" applyBorder="1" applyAlignment="1" applyProtection="1">
      <alignment horizontal="left"/>
      <protection locked="0"/>
    </xf>
    <xf numFmtId="0" fontId="9" fillId="0" borderId="25" xfId="0" applyNumberFormat="1" applyFont="1" applyFill="1" applyBorder="1" applyAlignment="1" applyProtection="1">
      <alignment horizontal="left"/>
      <protection locked="0"/>
    </xf>
    <xf numFmtId="0" fontId="9" fillId="0" borderId="104" xfId="0" applyNumberFormat="1" applyFont="1" applyFill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center" vertical="center"/>
    </xf>
    <xf numFmtId="0" fontId="41" fillId="0" borderId="0" xfId="0" applyFont="1" applyFill="1" applyAlignment="1"/>
    <xf numFmtId="0" fontId="41" fillId="0" borderId="0" xfId="0" applyFont="1" applyAlignment="1">
      <alignment horizontal="left" vertical="top"/>
    </xf>
    <xf numFmtId="0" fontId="36" fillId="0" borderId="0" xfId="0" applyFont="1" applyFill="1" applyAlignment="1">
      <alignment horizontal="left" vertical="top"/>
    </xf>
    <xf numFmtId="0" fontId="0" fillId="0" borderId="0" xfId="0" applyAlignment="1">
      <alignment horizontal="center" vertical="center"/>
    </xf>
    <xf numFmtId="0" fontId="13" fillId="0" borderId="78" xfId="0" applyFont="1" applyFill="1" applyBorder="1" applyAlignment="1" applyProtection="1">
      <alignment vertical="center"/>
    </xf>
    <xf numFmtId="0" fontId="0" fillId="0" borderId="7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69" xfId="0" applyFont="1" applyFill="1" applyBorder="1" applyAlignment="1" applyProtection="1">
      <alignment vertical="center"/>
    </xf>
    <xf numFmtId="0" fontId="25" fillId="0" borderId="69" xfId="0" applyFont="1" applyFill="1" applyBorder="1" applyAlignment="1" applyProtection="1">
      <alignment horizontal="left" vertical="center" indent="1"/>
    </xf>
    <xf numFmtId="0" fontId="25" fillId="0" borderId="78" xfId="0" applyFont="1" applyFill="1" applyBorder="1" applyAlignment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63" fillId="0" borderId="0" xfId="0" applyFont="1" applyFill="1" applyAlignment="1" applyProtection="1">
      <alignment horizontal="left" vertical="center"/>
    </xf>
    <xf numFmtId="0" fontId="0" fillId="0" borderId="106" xfId="0" applyBorder="1" applyAlignment="1">
      <alignment horizontal="center" vertical="center"/>
    </xf>
    <xf numFmtId="0" fontId="0" fillId="0" borderId="106" xfId="0" applyBorder="1" applyAlignment="1">
      <alignment horizontal="center"/>
    </xf>
    <xf numFmtId="171" fontId="6" fillId="15" borderId="45" xfId="0" applyNumberFormat="1" applyFont="1" applyFill="1" applyBorder="1" applyAlignment="1" applyProtection="1">
      <alignment horizontal="center" vertical="center"/>
      <protection locked="0"/>
    </xf>
    <xf numFmtId="171" fontId="6" fillId="15" borderId="45" xfId="0" applyNumberFormat="1" applyFont="1" applyFill="1" applyBorder="1" applyAlignment="1" applyProtection="1">
      <alignment horizontal="center" vertical="center"/>
    </xf>
    <xf numFmtId="0" fontId="9" fillId="0" borderId="107" xfId="0" applyNumberFormat="1" applyFont="1" applyFill="1" applyBorder="1" applyAlignment="1" applyProtection="1">
      <alignment horizontal="left" vertical="center"/>
      <protection locked="0"/>
    </xf>
    <xf numFmtId="0" fontId="4" fillId="0" borderId="108" xfId="0" applyNumberFormat="1" applyFont="1" applyFill="1" applyBorder="1" applyAlignment="1" applyProtection="1">
      <alignment horizontal="left" vertical="center"/>
      <protection locked="0"/>
    </xf>
    <xf numFmtId="0" fontId="5" fillId="0" borderId="109" xfId="0" applyFont="1" applyBorder="1" applyAlignment="1" applyProtection="1">
      <alignment vertical="center"/>
      <protection locked="0"/>
    </xf>
    <xf numFmtId="171" fontId="4" fillId="0" borderId="110" xfId="0" applyNumberFormat="1" applyFont="1" applyBorder="1" applyAlignment="1" applyProtection="1">
      <alignment horizontal="center" vertical="center"/>
      <protection locked="0"/>
    </xf>
    <xf numFmtId="0" fontId="9" fillId="0" borderId="111" xfId="0" applyNumberFormat="1" applyFont="1" applyFill="1" applyBorder="1" applyAlignment="1" applyProtection="1">
      <alignment horizontal="left" vertical="center"/>
      <protection locked="0"/>
    </xf>
    <xf numFmtId="0" fontId="4" fillId="0" borderId="112" xfId="0" applyNumberFormat="1" applyFont="1" applyFill="1" applyBorder="1" applyAlignment="1" applyProtection="1">
      <alignment horizontal="left" vertical="center"/>
      <protection locked="0"/>
    </xf>
    <xf numFmtId="0" fontId="5" fillId="0" borderId="103" xfId="0" applyFont="1" applyBorder="1" applyAlignment="1" applyProtection="1">
      <alignment vertical="center"/>
      <protection locked="0"/>
    </xf>
    <xf numFmtId="171" fontId="4" fillId="0" borderId="11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10" fillId="0" borderId="0" xfId="1" applyNumberFormat="1" applyFont="1" applyFill="1" applyBorder="1" applyAlignment="1" applyProtection="1">
      <alignment vertical="center"/>
    </xf>
    <xf numFmtId="0" fontId="3" fillId="0" borderId="101" xfId="0" applyFont="1" applyBorder="1" applyAlignment="1" applyProtection="1">
      <alignment horizontal="center"/>
    </xf>
    <xf numFmtId="0" fontId="52" fillId="0" borderId="0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16" borderId="114" xfId="0" applyNumberFormat="1" applyFont="1" applyFill="1" applyBorder="1" applyAlignment="1" applyProtection="1">
      <alignment horizontal="left" vertical="center"/>
    </xf>
    <xf numFmtId="0" fontId="13" fillId="16" borderId="114" xfId="0" applyFont="1" applyFill="1" applyBorder="1" applyAlignment="1">
      <alignment vertical="center"/>
    </xf>
    <xf numFmtId="171" fontId="30" fillId="0" borderId="114" xfId="0" applyNumberFormat="1" applyFont="1" applyFill="1" applyBorder="1" applyAlignment="1" applyProtection="1">
      <alignment horizontal="center" vertical="center" wrapText="1"/>
    </xf>
    <xf numFmtId="171" fontId="30" fillId="0" borderId="115" xfId="0" applyNumberFormat="1" applyFont="1" applyFill="1" applyBorder="1" applyAlignment="1" applyProtection="1">
      <alignment horizontal="center" vertical="center" wrapText="1"/>
    </xf>
    <xf numFmtId="0" fontId="0" fillId="0" borderId="117" xfId="0" applyNumberFormat="1" applyFont="1" applyFill="1" applyBorder="1" applyAlignment="1" applyProtection="1">
      <alignment horizontal="left" vertical="center" indent="1"/>
      <protection locked="0"/>
    </xf>
    <xf numFmtId="0" fontId="0" fillId="0" borderId="118" xfId="0" applyNumberFormat="1" applyFont="1" applyFill="1" applyBorder="1" applyAlignment="1" applyProtection="1">
      <alignment horizontal="left" vertical="center" indent="1"/>
      <protection locked="0"/>
    </xf>
    <xf numFmtId="0" fontId="0" fillId="0" borderId="119" xfId="0" applyNumberFormat="1" applyFont="1" applyFill="1" applyBorder="1" applyAlignment="1" applyProtection="1">
      <alignment horizontal="left" vertical="center" indent="1"/>
      <protection locked="0"/>
    </xf>
    <xf numFmtId="0" fontId="14" fillId="16" borderId="116" xfId="0" applyFont="1" applyFill="1" applyBorder="1" applyAlignment="1" applyProtection="1">
      <alignment vertical="center"/>
    </xf>
    <xf numFmtId="0" fontId="65" fillId="0" borderId="0" xfId="0" applyFont="1" applyFill="1" applyAlignment="1" applyProtection="1">
      <alignment horizontal="center" vertical="center"/>
    </xf>
    <xf numFmtId="0" fontId="1" fillId="12" borderId="98" xfId="0" applyFont="1" applyFill="1" applyBorder="1" applyAlignment="1" applyProtection="1">
      <alignment horizontal="center" vertical="center"/>
    </xf>
    <xf numFmtId="0" fontId="0" fillId="0" borderId="121" xfId="0" applyBorder="1" applyAlignment="1">
      <alignment horizontal="center" vertical="center"/>
    </xf>
    <xf numFmtId="171" fontId="30" fillId="2" borderId="101" xfId="0" applyNumberFormat="1" applyFont="1" applyFill="1" applyBorder="1" applyAlignment="1" applyProtection="1">
      <alignment horizontal="center" vertical="center" wrapText="1"/>
    </xf>
    <xf numFmtId="171" fontId="30" fillId="2" borderId="80" xfId="0" applyNumberFormat="1" applyFont="1" applyFill="1" applyBorder="1" applyAlignment="1" applyProtection="1">
      <alignment horizontal="center" vertical="center" wrapText="1"/>
    </xf>
    <xf numFmtId="0" fontId="1" fillId="0" borderId="82" xfId="0" applyFont="1" applyBorder="1" applyAlignment="1" applyProtection="1">
      <alignment horizontal="center" vertical="center"/>
      <protection locked="0"/>
    </xf>
    <xf numFmtId="171" fontId="3" fillId="4" borderId="122" xfId="0" applyNumberFormat="1" applyFont="1" applyFill="1" applyBorder="1" applyAlignment="1" applyProtection="1">
      <alignment horizontal="center" vertical="center"/>
      <protection hidden="1"/>
    </xf>
    <xf numFmtId="166" fontId="67" fillId="0" borderId="0" xfId="1" applyNumberFormat="1" applyFont="1" applyFill="1" applyBorder="1" applyAlignment="1" applyProtection="1">
      <protection hidden="1"/>
    </xf>
    <xf numFmtId="0" fontId="18" fillId="16" borderId="120" xfId="0" applyFont="1" applyFill="1" applyBorder="1" applyAlignment="1" applyProtection="1">
      <alignment vertical="center"/>
      <protection hidden="1"/>
    </xf>
    <xf numFmtId="0" fontId="13" fillId="0" borderId="64" xfId="0" applyFont="1" applyFill="1" applyBorder="1" applyAlignment="1" applyProtection="1">
      <alignment vertical="center"/>
    </xf>
    <xf numFmtId="0" fontId="31" fillId="0" borderId="64" xfId="0" applyNumberFormat="1" applyFont="1" applyFill="1" applyBorder="1" applyAlignment="1" applyProtection="1">
      <alignment horizontal="left" vertical="center"/>
    </xf>
    <xf numFmtId="0" fontId="13" fillId="0" borderId="64" xfId="0" applyFont="1" applyFill="1" applyBorder="1" applyAlignment="1">
      <alignment vertical="center"/>
    </xf>
    <xf numFmtId="0" fontId="30" fillId="0" borderId="64" xfId="0" applyFont="1" applyFill="1" applyBorder="1" applyAlignment="1" applyProtection="1">
      <alignment horizontal="center" vertical="center" wrapText="1"/>
    </xf>
    <xf numFmtId="0" fontId="13" fillId="0" borderId="64" xfId="0" applyFont="1" applyFill="1" applyBorder="1"/>
    <xf numFmtId="0" fontId="3" fillId="9" borderId="124" xfId="0" applyFont="1" applyFill="1" applyBorder="1" applyAlignment="1" applyProtection="1">
      <alignment horizontal="center" vertical="center"/>
      <protection locked="0"/>
    </xf>
    <xf numFmtId="0" fontId="1" fillId="9" borderId="123" xfId="0" applyFont="1" applyFill="1" applyBorder="1" applyAlignment="1" applyProtection="1">
      <alignment horizontal="center" vertical="center"/>
      <protection locked="0"/>
    </xf>
    <xf numFmtId="0" fontId="1" fillId="9" borderId="1" xfId="1" applyNumberFormat="1" applyFont="1" applyFill="1" applyBorder="1" applyAlignment="1" applyProtection="1">
      <alignment horizontal="center" vertical="center"/>
      <protection locked="0"/>
    </xf>
    <xf numFmtId="0" fontId="40" fillId="5" borderId="69" xfId="0" applyFont="1" applyFill="1" applyBorder="1" applyAlignment="1" applyProtection="1">
      <alignment horizontal="center"/>
    </xf>
    <xf numFmtId="0" fontId="41" fillId="5" borderId="0" xfId="0" applyFont="1" applyFill="1" applyBorder="1" applyAlignment="1">
      <alignment horizontal="center"/>
    </xf>
    <xf numFmtId="0" fontId="41" fillId="5" borderId="4" xfId="0" applyFont="1" applyFill="1" applyBorder="1" applyAlignment="1">
      <alignment horizontal="center"/>
    </xf>
    <xf numFmtId="0" fontId="24" fillId="9" borderId="11" xfId="0" applyFont="1" applyFill="1" applyBorder="1" applyAlignment="1" applyProtection="1">
      <alignment horizontal="center" vertical="center"/>
      <protection locked="0"/>
    </xf>
    <xf numFmtId="0" fontId="24" fillId="9" borderId="61" xfId="0" applyFont="1" applyFill="1" applyBorder="1" applyAlignment="1" applyProtection="1">
      <alignment horizontal="center"/>
      <protection locked="0"/>
    </xf>
    <xf numFmtId="0" fontId="24" fillId="9" borderId="40" xfId="0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/>
    <xf numFmtId="0" fontId="31" fillId="2" borderId="81" xfId="0" applyNumberFormat="1" applyFont="1" applyFill="1" applyBorder="1" applyAlignment="1" applyProtection="1">
      <alignment horizontal="left" vertical="center"/>
    </xf>
    <xf numFmtId="0" fontId="31" fillId="2" borderId="101" xfId="0" applyNumberFormat="1" applyFont="1" applyFill="1" applyBorder="1" applyAlignment="1" applyProtection="1">
      <alignment horizontal="left" vertical="center"/>
    </xf>
    <xf numFmtId="167" fontId="40" fillId="5" borderId="63" xfId="0" applyNumberFormat="1" applyFont="1" applyFill="1" applyBorder="1" applyAlignment="1" applyProtection="1">
      <alignment horizontal="center"/>
    </xf>
    <xf numFmtId="0" fontId="41" fillId="5" borderId="64" xfId="0" applyFont="1" applyFill="1" applyBorder="1" applyAlignment="1">
      <alignment horizontal="center"/>
    </xf>
    <xf numFmtId="0" fontId="41" fillId="5" borderId="65" xfId="0" applyFon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center" vertical="top"/>
    </xf>
    <xf numFmtId="0" fontId="36" fillId="0" borderId="0" xfId="0" applyFont="1" applyFill="1" applyAlignment="1">
      <alignment horizontal="center"/>
    </xf>
    <xf numFmtId="166" fontId="56" fillId="13" borderId="74" xfId="1" applyNumberFormat="1" applyFont="1" applyFill="1" applyBorder="1" applyAlignment="1" applyProtection="1">
      <alignment horizontal="center" vertical="top" wrapText="1"/>
    </xf>
    <xf numFmtId="166" fontId="56" fillId="13" borderId="76" xfId="1" applyNumberFormat="1" applyFont="1" applyFill="1" applyBorder="1" applyAlignment="1" applyProtection="1">
      <alignment horizontal="center" vertical="top" wrapText="1"/>
    </xf>
    <xf numFmtId="0" fontId="55" fillId="0" borderId="0" xfId="2" applyFont="1" applyFill="1" applyBorder="1" applyAlignment="1" applyProtection="1">
      <alignment horizontal="right" vertical="center" wrapText="1" indent="1"/>
      <protection locked="0"/>
    </xf>
    <xf numFmtId="0" fontId="55" fillId="0" borderId="62" xfId="2" applyFont="1" applyFill="1" applyBorder="1" applyAlignment="1" applyProtection="1">
      <alignment horizontal="right" vertical="center" wrapText="1" indent="1"/>
      <protection locked="0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16" fillId="9" borderId="11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vertical="center"/>
    </xf>
    <xf numFmtId="0" fontId="24" fillId="5" borderId="82" xfId="0" applyFont="1" applyFill="1" applyBorder="1" applyAlignment="1" applyProtection="1">
      <alignment horizontal="center" vertical="center" wrapText="1"/>
    </xf>
    <xf numFmtId="0" fontId="24" fillId="5" borderId="83" xfId="0" applyFont="1" applyFill="1" applyBorder="1" applyAlignment="1" applyProtection="1">
      <alignment horizontal="center" vertical="center" wrapText="1"/>
    </xf>
    <xf numFmtId="0" fontId="24" fillId="5" borderId="84" xfId="0" applyFont="1" applyFill="1" applyBorder="1" applyAlignment="1" applyProtection="1">
      <alignment horizontal="center" vertical="center" wrapText="1"/>
    </xf>
    <xf numFmtId="0" fontId="24" fillId="5" borderId="74" xfId="0" applyFont="1" applyFill="1" applyBorder="1" applyAlignment="1" applyProtection="1">
      <alignment horizontal="center" vertical="center" wrapText="1"/>
    </xf>
    <xf numFmtId="0" fontId="24" fillId="5" borderId="75" xfId="0" applyFont="1" applyFill="1" applyBorder="1" applyAlignment="1" applyProtection="1">
      <alignment horizontal="center" vertical="center" wrapText="1"/>
    </xf>
    <xf numFmtId="0" fontId="7" fillId="0" borderId="77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0" fontId="7" fillId="0" borderId="77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 wrapText="1"/>
    </xf>
    <xf numFmtId="0" fontId="63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horizontal="right" vertical="center" wrapText="1" indent="1"/>
    </xf>
    <xf numFmtId="0" fontId="13" fillId="0" borderId="14" xfId="0" applyFont="1" applyFill="1" applyBorder="1" applyAlignment="1">
      <alignment horizontal="right" vertical="center" indent="1"/>
    </xf>
    <xf numFmtId="0" fontId="3" fillId="9" borderId="58" xfId="0" applyFont="1" applyFill="1" applyBorder="1" applyAlignment="1" applyProtection="1">
      <alignment horizontal="center" vertical="center"/>
      <protection locked="0"/>
    </xf>
    <xf numFmtId="0" fontId="14" fillId="9" borderId="59" xfId="0" applyFont="1" applyFill="1" applyBorder="1" applyAlignment="1" applyProtection="1">
      <alignment horizontal="center" vertical="center"/>
      <protection locked="0"/>
    </xf>
    <xf numFmtId="0" fontId="14" fillId="9" borderId="60" xfId="0" applyFont="1" applyFill="1" applyBorder="1" applyAlignment="1" applyProtection="1">
      <alignment horizontal="center" vertical="center"/>
      <protection locked="0"/>
    </xf>
    <xf numFmtId="0" fontId="31" fillId="2" borderId="77" xfId="0" applyNumberFormat="1" applyFont="1" applyFill="1" applyBorder="1" applyAlignment="1" applyProtection="1">
      <alignment horizontal="left" vertical="center"/>
    </xf>
    <xf numFmtId="0" fontId="31" fillId="2" borderId="0" xfId="0" applyNumberFormat="1" applyFont="1" applyFill="1" applyBorder="1" applyAlignment="1" applyProtection="1">
      <alignment horizontal="left" vertical="center"/>
    </xf>
    <xf numFmtId="0" fontId="31" fillId="0" borderId="77" xfId="0" applyNumberFormat="1" applyFont="1" applyFill="1" applyBorder="1" applyAlignment="1" applyProtection="1">
      <alignment horizontal="left" vertical="center"/>
    </xf>
    <xf numFmtId="0" fontId="20" fillId="0" borderId="39" xfId="0" applyFont="1" applyFill="1" applyBorder="1" applyAlignment="1" applyProtection="1">
      <alignment horizontal="center" vertical="center"/>
    </xf>
    <xf numFmtId="0" fontId="8" fillId="0" borderId="64" xfId="2" applyFill="1" applyBorder="1" applyAlignment="1" applyProtection="1">
      <alignment horizontal="center" vertical="center"/>
      <protection locked="0"/>
    </xf>
    <xf numFmtId="0" fontId="8" fillId="0" borderId="64" xfId="2" applyBorder="1" applyAlignment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60" fillId="3" borderId="86" xfId="0" applyFont="1" applyFill="1" applyBorder="1" applyAlignment="1" applyProtection="1">
      <alignment horizontal="center" vertical="center"/>
    </xf>
    <xf numFmtId="0" fontId="0" fillId="0" borderId="86" xfId="0" applyBorder="1" applyAlignment="1">
      <alignment horizontal="center" vertical="center"/>
    </xf>
    <xf numFmtId="0" fontId="61" fillId="14" borderId="0" xfId="0" applyFont="1" applyFill="1" applyBorder="1" applyAlignment="1">
      <alignment horizontal="center" vertical="center"/>
    </xf>
    <xf numFmtId="0" fontId="61" fillId="14" borderId="0" xfId="0" applyFont="1" applyFill="1" applyAlignment="1">
      <alignment horizontal="center" vertical="center"/>
    </xf>
    <xf numFmtId="0" fontId="62" fillId="3" borderId="81" xfId="0" applyFont="1" applyFill="1" applyBorder="1" applyAlignment="1" applyProtection="1">
      <alignment horizontal="center" vertical="center"/>
    </xf>
    <xf numFmtId="0" fontId="0" fillId="0" borderId="101" xfId="0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0" xfId="0" applyAlignment="1"/>
    <xf numFmtId="49" fontId="3" fillId="9" borderId="58" xfId="0" applyNumberFormat="1" applyFont="1" applyFill="1" applyBorder="1" applyAlignment="1" applyProtection="1">
      <alignment horizontal="center" vertical="center"/>
      <protection locked="0"/>
    </xf>
    <xf numFmtId="49" fontId="15" fillId="9" borderId="60" xfId="0" applyNumberFormat="1" applyFont="1" applyFill="1" applyBorder="1" applyAlignment="1" applyProtection="1">
      <alignment horizontal="center" vertical="center"/>
      <protection locked="0"/>
    </xf>
    <xf numFmtId="0" fontId="25" fillId="9" borderId="58" xfId="0" applyFont="1" applyFill="1" applyBorder="1" applyAlignment="1" applyProtection="1">
      <alignment horizontal="center" vertical="center" shrinkToFit="1"/>
      <protection locked="0"/>
    </xf>
    <xf numFmtId="0" fontId="26" fillId="9" borderId="60" xfId="0" applyFont="1" applyFill="1" applyBorder="1" applyAlignment="1" applyProtection="1">
      <alignment vertical="center" shrinkToFit="1"/>
      <protection locked="0"/>
    </xf>
    <xf numFmtId="0" fontId="8" fillId="9" borderId="11" xfId="2" applyNumberFormat="1" applyFill="1" applyBorder="1" applyAlignment="1" applyProtection="1">
      <alignment horizontal="center" vertical="center"/>
      <protection locked="0"/>
    </xf>
    <xf numFmtId="0" fontId="24" fillId="9" borderId="61" xfId="0" applyNumberFormat="1" applyFont="1" applyFill="1" applyBorder="1" applyAlignment="1" applyProtection="1">
      <alignment horizontal="center" vertical="center"/>
      <protection locked="0"/>
    </xf>
    <xf numFmtId="0" fontId="24" fillId="9" borderId="40" xfId="0" applyNumberFormat="1" applyFont="1" applyFill="1" applyBorder="1" applyAlignment="1" applyProtection="1">
      <alignment horizontal="center" vertical="center"/>
      <protection locked="0"/>
    </xf>
    <xf numFmtId="167" fontId="43" fillId="5" borderId="66" xfId="0" applyNumberFormat="1" applyFont="1" applyFill="1" applyBorder="1" applyAlignment="1" applyProtection="1">
      <alignment horizontal="center" vertical="center"/>
    </xf>
    <xf numFmtId="167" fontId="43" fillId="5" borderId="67" xfId="0" applyNumberFormat="1" applyFont="1" applyFill="1" applyBorder="1" applyAlignment="1" applyProtection="1">
      <alignment horizontal="center" vertical="center"/>
    </xf>
    <xf numFmtId="167" fontId="43" fillId="5" borderId="68" xfId="0" applyNumberFormat="1" applyFont="1" applyFill="1" applyBorder="1" applyAlignment="1" applyProtection="1">
      <alignment horizontal="center" vertical="center"/>
    </xf>
    <xf numFmtId="0" fontId="42" fillId="5" borderId="77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78" xfId="0" applyFont="1" applyFill="1" applyBorder="1" applyAlignment="1">
      <alignment horizontal="center" vertical="center"/>
    </xf>
    <xf numFmtId="0" fontId="16" fillId="0" borderId="0" xfId="0" applyFont="1" applyFill="1" applyAlignment="1" applyProtection="1">
      <alignment horizontal="right" vertical="center" wrapText="1" indent="1"/>
    </xf>
    <xf numFmtId="0" fontId="13" fillId="0" borderId="0" xfId="0" applyFont="1" applyFill="1" applyAlignment="1">
      <alignment horizontal="right" vertical="center" indent="1"/>
    </xf>
    <xf numFmtId="0" fontId="13" fillId="0" borderId="62" xfId="0" applyFont="1" applyFill="1" applyBorder="1" applyAlignment="1">
      <alignment horizontal="right" vertical="center" indent="1"/>
    </xf>
    <xf numFmtId="171" fontId="68" fillId="13" borderId="81" xfId="1" applyNumberFormat="1" applyFont="1" applyFill="1" applyBorder="1" applyAlignment="1" applyProtection="1">
      <alignment horizontal="center" vertical="center"/>
      <protection hidden="1"/>
    </xf>
    <xf numFmtId="171" fontId="68" fillId="13" borderId="80" xfId="0" applyNumberFormat="1" applyFont="1" applyFill="1" applyBorder="1" applyAlignment="1">
      <alignment vertical="center"/>
    </xf>
    <xf numFmtId="0" fontId="1" fillId="9" borderId="58" xfId="0" applyFont="1" applyFill="1" applyBorder="1" applyAlignment="1" applyProtection="1">
      <alignment horizontal="center" vertical="center" shrinkToFit="1"/>
      <protection locked="0"/>
    </xf>
    <xf numFmtId="0" fontId="16" fillId="9" borderId="59" xfId="0" applyFont="1" applyFill="1" applyBorder="1" applyAlignment="1" applyProtection="1">
      <alignment horizontal="center" vertical="center" shrinkToFit="1"/>
      <protection locked="0"/>
    </xf>
    <xf numFmtId="0" fontId="13" fillId="9" borderId="60" xfId="0" applyFont="1" applyFill="1" applyBorder="1" applyAlignment="1" applyProtection="1">
      <alignment shrinkToFit="1"/>
      <protection locked="0"/>
    </xf>
    <xf numFmtId="0" fontId="54" fillId="0" borderId="97" xfId="0" applyFont="1" applyFill="1" applyBorder="1" applyAlignment="1" applyProtection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1" fillId="6" borderId="70" xfId="0" applyFont="1" applyFill="1" applyBorder="1" applyAlignment="1">
      <alignment horizontal="center" vertical="center"/>
    </xf>
    <xf numFmtId="0" fontId="1" fillId="6" borderId="71" xfId="0" applyFont="1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0" fontId="0" fillId="6" borderId="73" xfId="0" applyFill="1" applyBorder="1" applyAlignment="1">
      <alignment horizontal="center" vertical="center"/>
    </xf>
    <xf numFmtId="0" fontId="50" fillId="8" borderId="85" xfId="0" applyFont="1" applyFill="1" applyBorder="1" applyAlignment="1" applyProtection="1">
      <alignment horizontal="center" vertical="center" wrapText="1"/>
    </xf>
    <xf numFmtId="0" fontId="50" fillId="8" borderId="86" xfId="0" applyFont="1" applyFill="1" applyBorder="1" applyAlignment="1" applyProtection="1">
      <alignment horizontal="center" vertical="center" wrapText="1"/>
    </xf>
    <xf numFmtId="0" fontId="0" fillId="2" borderId="86" xfId="0" applyFill="1" applyBorder="1" applyAlignment="1">
      <alignment horizontal="center" vertical="center" wrapText="1"/>
    </xf>
    <xf numFmtId="0" fontId="0" fillId="2" borderId="88" xfId="0" applyFill="1" applyBorder="1" applyAlignment="1">
      <alignment horizontal="center" vertical="center" wrapText="1"/>
    </xf>
    <xf numFmtId="0" fontId="51" fillId="2" borderId="66" xfId="0" applyFont="1" applyFill="1" applyBorder="1" applyAlignment="1" applyProtection="1">
      <alignment horizontal="center" vertical="center"/>
    </xf>
    <xf numFmtId="0" fontId="51" fillId="2" borderId="67" xfId="0" applyFont="1" applyFill="1" applyBorder="1" applyAlignment="1" applyProtection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25" fillId="2" borderId="69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</cellXfs>
  <cellStyles count="3">
    <cellStyle name="Euro" xfId="1"/>
    <cellStyle name="Lien hypertexte" xfId="2" builtinId="8"/>
    <cellStyle name="Normal" xfId="0" builtinId="0"/>
  </cellStyles>
  <dxfs count="2">
    <dxf>
      <font>
        <color rgb="FFFFFFEB"/>
      </font>
    </dxf>
    <dxf>
      <fill>
        <patternFill patternType="gray0625">
          <bgColor theme="9" tint="0.79998168889431442"/>
        </patternFill>
      </fill>
    </dxf>
  </dxfs>
  <tableStyles count="0" defaultTableStyle="TableStyleMedium2" defaultPivotStyle="PivotStyleLight16"/>
  <colors>
    <mruColors>
      <color rgb="FFFFFFEB"/>
      <color rgb="FFFFFFCC"/>
      <color rgb="FFC5D9F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657225</xdr:colOff>
          <xdr:row>12</xdr:row>
          <xdr:rowOff>66675</xdr:rowOff>
        </xdr:from>
        <xdr:to>
          <xdr:col>18</xdr:col>
          <xdr:colOff>657225</xdr:colOff>
          <xdr:row>12</xdr:row>
          <xdr:rowOff>66675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OptionButton5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123825</xdr:colOff>
      <xdr:row>0</xdr:row>
      <xdr:rowOff>0</xdr:rowOff>
    </xdr:from>
    <xdr:to>
      <xdr:col>9</xdr:col>
      <xdr:colOff>666750</xdr:colOff>
      <xdr:row>5</xdr:row>
      <xdr:rowOff>250448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0"/>
          <a:ext cx="1362075" cy="132677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73268</xdr:rowOff>
    </xdr:from>
    <xdr:to>
      <xdr:col>2</xdr:col>
      <xdr:colOff>22059</xdr:colOff>
      <xdr:row>3</xdr:row>
      <xdr:rowOff>345411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46537"/>
          <a:ext cx="1497910" cy="816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ortf.com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JF66"/>
  <sheetViews>
    <sheetView showGridLines="0" tabSelected="1" zoomScale="91" zoomScaleNormal="100" workbookViewId="0">
      <selection activeCell="F8" sqref="F8:G8"/>
    </sheetView>
  </sheetViews>
  <sheetFormatPr baseColWidth="10" defaultColWidth="11.42578125" defaultRowHeight="12.75" x14ac:dyDescent="0.2"/>
  <cols>
    <col min="1" max="1" width="5.140625" style="47" customWidth="1"/>
    <col min="2" max="2" width="17" style="47" customWidth="1"/>
    <col min="3" max="3" width="16.42578125" style="47" customWidth="1"/>
    <col min="4" max="4" width="15" style="47" customWidth="1"/>
    <col min="5" max="5" width="16.42578125" style="47" customWidth="1"/>
    <col min="6" max="6" width="13.7109375" style="47" customWidth="1"/>
    <col min="7" max="7" width="11.7109375" style="47" customWidth="1"/>
    <col min="8" max="8" width="13.42578125" style="47" customWidth="1"/>
    <col min="9" max="9" width="12.28515625" style="47" bestFit="1" customWidth="1"/>
    <col min="10" max="10" width="10.85546875" style="47" customWidth="1"/>
    <col min="11" max="11" width="17.42578125" style="47" customWidth="1"/>
    <col min="12" max="13" width="10.7109375" style="47" customWidth="1"/>
    <col min="14" max="14" width="16.5703125" style="47" customWidth="1"/>
    <col min="15" max="25" width="10.7109375" style="47" customWidth="1"/>
    <col min="26" max="29" width="10" style="47" customWidth="1"/>
    <col min="30" max="30" width="9" style="47" customWidth="1"/>
    <col min="31" max="16384" width="11.42578125" style="47"/>
  </cols>
  <sheetData>
    <row r="1" spans="2:30" ht="6" customHeight="1" thickBot="1" x14ac:dyDescent="0.25">
      <c r="AA1" s="48"/>
    </row>
    <row r="2" spans="2:30" ht="24.6" customHeight="1" thickTop="1" x14ac:dyDescent="0.2">
      <c r="B2" s="253"/>
      <c r="C2" s="355" t="s">
        <v>75</v>
      </c>
      <c r="D2" s="356"/>
      <c r="E2" s="356"/>
      <c r="F2" s="356"/>
      <c r="G2" s="356"/>
      <c r="H2" s="356"/>
      <c r="I2" s="255"/>
      <c r="J2" s="256"/>
    </row>
    <row r="3" spans="2:30" s="52" customFormat="1" ht="19.350000000000001" customHeight="1" x14ac:dyDescent="0.2">
      <c r="B3" s="260"/>
      <c r="C3" s="357" t="str">
        <f>Références!B3</f>
        <v>LES 2 ALPES - 20 au 27 JANVIER 2024</v>
      </c>
      <c r="D3" s="358"/>
      <c r="E3" s="358"/>
      <c r="F3" s="358"/>
      <c r="G3" s="358"/>
      <c r="H3" s="358"/>
      <c r="I3" s="259"/>
      <c r="J3"/>
      <c r="K3" s="50"/>
      <c r="L3" s="50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47"/>
      <c r="AA3" s="47"/>
      <c r="AB3" s="47"/>
      <c r="AC3" s="47"/>
      <c r="AD3" s="47"/>
    </row>
    <row r="4" spans="2:30" s="52" customFormat="1" ht="27" customHeight="1" thickBot="1" x14ac:dyDescent="0.25">
      <c r="B4" s="254"/>
      <c r="C4" s="359" t="s">
        <v>64</v>
      </c>
      <c r="D4" s="360"/>
      <c r="E4" s="360"/>
      <c r="F4" s="360"/>
      <c r="G4" s="360"/>
      <c r="H4" s="361"/>
      <c r="I4" s="258"/>
      <c r="J4" s="257"/>
      <c r="K4" s="50"/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47"/>
      <c r="AA4" s="47"/>
      <c r="AB4" s="47"/>
      <c r="AC4" s="47"/>
      <c r="AD4" s="47"/>
    </row>
    <row r="5" spans="2:30" ht="9" customHeight="1" thickTop="1" x14ac:dyDescent="0.2">
      <c r="B5" s="53"/>
      <c r="C5" s="53"/>
      <c r="D5" s="53"/>
      <c r="E5" s="53"/>
      <c r="F5" s="53"/>
      <c r="G5" s="53"/>
      <c r="H5" s="53"/>
      <c r="J5" s="50"/>
      <c r="K5" s="50"/>
      <c r="L5" s="50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</row>
    <row r="6" spans="2:30" s="54" customFormat="1" ht="25.5" customHeight="1" x14ac:dyDescent="0.2">
      <c r="B6" s="330" t="s">
        <v>131</v>
      </c>
      <c r="C6" s="331"/>
      <c r="D6" s="331"/>
      <c r="E6" s="331"/>
      <c r="F6" s="331"/>
      <c r="G6" s="331"/>
      <c r="H6" s="331"/>
      <c r="I6" s="331"/>
      <c r="J6" s="331"/>
      <c r="K6" s="50"/>
      <c r="L6" s="50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47"/>
      <c r="AA6" s="47"/>
      <c r="AB6" s="47"/>
      <c r="AC6" s="47"/>
      <c r="AD6" s="47"/>
    </row>
    <row r="7" spans="2:30" s="58" customFormat="1" ht="18.75" thickBot="1" x14ac:dyDescent="0.25">
      <c r="B7" s="55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47"/>
    </row>
    <row r="8" spans="2:30" s="48" customFormat="1" ht="35.25" customHeight="1" thickBot="1" x14ac:dyDescent="0.25">
      <c r="B8" s="130" t="s">
        <v>74</v>
      </c>
      <c r="C8" s="59"/>
      <c r="E8" s="60" t="s">
        <v>40</v>
      </c>
      <c r="F8" s="365"/>
      <c r="G8" s="366"/>
      <c r="AD8" s="47"/>
    </row>
    <row r="9" spans="2:30" s="48" customFormat="1" ht="15.75" customHeight="1" thickBot="1" x14ac:dyDescent="0.25">
      <c r="B9" s="61"/>
      <c r="C9" s="61"/>
      <c r="AD9" s="47"/>
    </row>
    <row r="10" spans="2:30" s="48" customFormat="1" ht="27" customHeight="1" thickBot="1" x14ac:dyDescent="0.25">
      <c r="B10" s="62" t="s">
        <v>12</v>
      </c>
      <c r="C10" s="154"/>
      <c r="D10" s="63"/>
      <c r="E10" s="64" t="s">
        <v>76</v>
      </c>
      <c r="F10" s="302"/>
      <c r="G10" s="65"/>
      <c r="H10" s="208" t="s">
        <v>34</v>
      </c>
      <c r="I10" s="155"/>
      <c r="AD10" s="47"/>
    </row>
    <row r="11" spans="2:30" s="67" customFormat="1" ht="15" customHeight="1" x14ac:dyDescent="0.2">
      <c r="B11" s="66"/>
      <c r="C11" s="261" t="s">
        <v>116</v>
      </c>
      <c r="D11" s="262"/>
      <c r="E11" s="262"/>
      <c r="F11" s="288" t="s">
        <v>123</v>
      </c>
      <c r="G11" s="68"/>
    </row>
    <row r="12" spans="2:30" s="67" customFormat="1" ht="15" customHeight="1" x14ac:dyDescent="0.2">
      <c r="B12" s="66"/>
      <c r="C12" s="261" t="s">
        <v>117</v>
      </c>
      <c r="D12" s="262"/>
      <c r="E12" s="262"/>
      <c r="F12" s="262"/>
      <c r="G12" s="68"/>
    </row>
    <row r="13" spans="2:30" s="67" customFormat="1" ht="23.45" customHeight="1" x14ac:dyDescent="0.2">
      <c r="B13" s="66"/>
      <c r="C13" s="341" t="s">
        <v>118</v>
      </c>
      <c r="D13" s="342"/>
      <c r="E13" s="342"/>
      <c r="F13" s="342"/>
      <c r="G13" s="68"/>
    </row>
    <row r="14" spans="2:30" s="67" customFormat="1" ht="15" customHeight="1" x14ac:dyDescent="0.2">
      <c r="B14" s="66"/>
      <c r="C14" s="261" t="s">
        <v>119</v>
      </c>
      <c r="D14" s="262"/>
      <c r="E14" s="262"/>
      <c r="F14" s="262"/>
      <c r="G14" s="68"/>
    </row>
    <row r="15" spans="2:30" s="67" customFormat="1" ht="12" customHeight="1" thickBot="1" x14ac:dyDescent="0.25">
      <c r="D15" s="68"/>
      <c r="G15" s="68"/>
    </row>
    <row r="16" spans="2:30" s="48" customFormat="1" ht="27" customHeight="1" thickBot="1" x14ac:dyDescent="0.25">
      <c r="B16" s="62" t="s">
        <v>13</v>
      </c>
      <c r="C16" s="345"/>
      <c r="D16" s="346"/>
      <c r="E16" s="346"/>
      <c r="F16" s="347"/>
      <c r="G16" s="62" t="s">
        <v>14</v>
      </c>
      <c r="H16" s="363"/>
      <c r="I16" s="364"/>
      <c r="AD16" s="47"/>
    </row>
    <row r="17" spans="1:266" s="48" customFormat="1" ht="14.25" customHeight="1" thickBot="1" x14ac:dyDescent="0.25">
      <c r="B17" s="62"/>
      <c r="C17" s="62"/>
      <c r="D17" s="69"/>
      <c r="E17" s="69"/>
      <c r="F17" s="69"/>
      <c r="G17" s="62"/>
      <c r="H17" s="69"/>
      <c r="I17" s="69"/>
      <c r="AD17" s="47"/>
    </row>
    <row r="18" spans="1:266" s="48" customFormat="1" ht="27" customHeight="1" thickBot="1" x14ac:dyDescent="0.25">
      <c r="C18" s="343" t="s">
        <v>86</v>
      </c>
      <c r="D18" s="344"/>
      <c r="E18" s="156"/>
      <c r="F18" s="209" t="s">
        <v>81</v>
      </c>
      <c r="G18" s="157" t="str">
        <f>IF(E18&lt;&gt;0,DATEDIF(E18,Au_01_01_année_JNH,"y")&amp; " ans"," ")</f>
        <v xml:space="preserve"> </v>
      </c>
      <c r="H18" s="210" t="s">
        <v>15</v>
      </c>
      <c r="I18" s="158"/>
      <c r="K18" s="132"/>
      <c r="L18" s="70"/>
      <c r="AD18" s="71"/>
    </row>
    <row r="19" spans="1:266" s="48" customFormat="1" ht="16.350000000000001" customHeight="1" x14ac:dyDescent="0.2">
      <c r="D19" s="72"/>
      <c r="G19" s="212" t="str">
        <f xml:space="preserve"> "Au " &amp; TEXT( Au_01_01_année_JNH, "jj/mm/aaaa")</f>
        <v>Au 01/01/2024</v>
      </c>
    </row>
    <row r="20" spans="1:266" s="48" customFormat="1" ht="15" customHeight="1" thickBot="1" x14ac:dyDescent="0.25">
      <c r="D20" s="72"/>
      <c r="F20" s="351" t="s">
        <v>124</v>
      </c>
      <c r="G20" s="351"/>
      <c r="H20" s="351"/>
      <c r="I20" s="351"/>
    </row>
    <row r="21" spans="1:266" s="48" customFormat="1" ht="27" customHeight="1" thickBot="1" x14ac:dyDescent="0.25">
      <c r="C21" s="225" t="s">
        <v>70</v>
      </c>
      <c r="D21" s="159"/>
      <c r="E21" s="62" t="s">
        <v>21</v>
      </c>
      <c r="F21" s="367"/>
      <c r="G21" s="368"/>
      <c r="H21" s="368"/>
      <c r="I21" s="369"/>
      <c r="AD21" s="71"/>
    </row>
    <row r="22" spans="1:266" s="48" customFormat="1" ht="15.75" thickBot="1" x14ac:dyDescent="0.25">
      <c r="D22" s="72"/>
      <c r="G22" s="72"/>
      <c r="I22" s="47"/>
      <c r="K22" s="132"/>
      <c r="AD22" s="47"/>
    </row>
    <row r="23" spans="1:266" s="49" customFormat="1" ht="31.5" customHeight="1" thickTop="1" thickBot="1" x14ac:dyDescent="0.25">
      <c r="B23" s="332" t="s">
        <v>65</v>
      </c>
      <c r="C23" s="333"/>
      <c r="D23" s="333"/>
      <c r="E23" s="333"/>
      <c r="F23" s="333"/>
      <c r="G23" s="333"/>
      <c r="H23" s="333"/>
      <c r="I23" s="334"/>
      <c r="J23" s="48"/>
      <c r="K23" s="132"/>
      <c r="L23" s="131"/>
      <c r="M23" s="131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</row>
    <row r="24" spans="1:266" s="74" customFormat="1" ht="24" customHeight="1" thickTop="1" x14ac:dyDescent="0.2">
      <c r="B24" s="335" t="s">
        <v>149</v>
      </c>
      <c r="C24" s="336"/>
      <c r="D24" s="336"/>
      <c r="E24" s="336"/>
      <c r="F24" s="336"/>
      <c r="G24" s="122" t="s">
        <v>43</v>
      </c>
      <c r="H24" s="122" t="s">
        <v>22</v>
      </c>
      <c r="I24" s="123" t="s">
        <v>44</v>
      </c>
      <c r="J24" s="75"/>
      <c r="K24" s="132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/>
    </row>
    <row r="25" spans="1:266" s="74" customFormat="1" ht="14.1" customHeight="1" x14ac:dyDescent="0.2">
      <c r="B25" s="337" t="s">
        <v>23</v>
      </c>
      <c r="C25" s="338"/>
      <c r="D25" s="338"/>
      <c r="E25" s="338"/>
      <c r="F25" s="338"/>
      <c r="G25" s="77">
        <f>IF(Références!E28&lt;&gt;"",Références!E28,"Non proposé")</f>
        <v>600</v>
      </c>
      <c r="H25" s="77" t="str">
        <f>IF(Références!E28&lt;&gt;"",IF(Choix_Single_7n&lt;&gt;"", Références!E28+Choix_Single_7n,"Non proposé"),"Non proposé")</f>
        <v>Non proposé</v>
      </c>
      <c r="I25" s="78">
        <f>IF(Références!E28&lt;&gt;"",IF(Références!E39&lt;&gt;"", Références!E28+Références!E39,"Non proposé"),"Non proposé")</f>
        <v>560</v>
      </c>
      <c r="J25" s="75"/>
      <c r="K25" s="227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6"/>
    </row>
    <row r="26" spans="1:266" s="48" customFormat="1" ht="14.1" customHeight="1" x14ac:dyDescent="0.2">
      <c r="B26" s="348" t="s">
        <v>66</v>
      </c>
      <c r="C26" s="349"/>
      <c r="D26" s="349"/>
      <c r="E26" s="349"/>
      <c r="F26" s="349"/>
      <c r="G26" s="128">
        <f>Références!E29</f>
        <v>785</v>
      </c>
      <c r="H26" s="128" t="str">
        <f>IF(Choix_Single_7n&lt;&gt;0,Références!E29 + Choix_Single_7n,"Non Proposé")</f>
        <v>Non Proposé</v>
      </c>
      <c r="I26" s="129">
        <f>Références!E29+Références!E39</f>
        <v>745</v>
      </c>
      <c r="J26" s="79"/>
      <c r="K26" s="218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80"/>
      <c r="Z26" s="80"/>
      <c r="AA26" s="80"/>
      <c r="AB26" s="80"/>
      <c r="AC26" s="80"/>
      <c r="AD26" s="80"/>
    </row>
    <row r="27" spans="1:266" s="48" customFormat="1" ht="14.1" customHeight="1" x14ac:dyDescent="0.2">
      <c r="B27" s="339" t="s">
        <v>132</v>
      </c>
      <c r="C27" s="340"/>
      <c r="D27" s="340"/>
      <c r="E27" s="340"/>
      <c r="F27" s="340"/>
      <c r="G27" s="77">
        <f>Références!E30</f>
        <v>870</v>
      </c>
      <c r="H27" s="77" t="str">
        <f>IF(Choix_Single_7n&lt;&gt;0,Références!E30 + Choix_Single_7n,"Non Proposé")</f>
        <v>Non Proposé</v>
      </c>
      <c r="I27" s="78">
        <f>Références!E30+Références!E39</f>
        <v>830</v>
      </c>
      <c r="J27" s="80"/>
      <c r="K27" s="218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</row>
    <row r="28" spans="1:266" s="48" customFormat="1" ht="14.1" customHeight="1" thickBot="1" x14ac:dyDescent="0.25">
      <c r="B28" s="314" t="s">
        <v>121</v>
      </c>
      <c r="C28" s="315"/>
      <c r="D28" s="315"/>
      <c r="E28" s="315"/>
      <c r="F28" s="315"/>
      <c r="G28" s="291">
        <f>Références!E32</f>
        <v>935</v>
      </c>
      <c r="H28" s="291" t="str">
        <f>IF(Choix_Single_7n&lt;&gt;0,Références!E32 + Choix_Single_7n,"Non Proposé")</f>
        <v>Non Proposé</v>
      </c>
      <c r="I28" s="292">
        <f>Références!E32+Références!E39</f>
        <v>895</v>
      </c>
      <c r="J28" s="80"/>
      <c r="K28" s="218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</row>
    <row r="29" spans="1:266" s="48" customFormat="1" ht="14.1" hidden="1" customHeight="1" x14ac:dyDescent="0.2">
      <c r="B29" s="350" t="s">
        <v>24</v>
      </c>
      <c r="C29" s="326"/>
      <c r="D29" s="326"/>
      <c r="E29" s="326"/>
      <c r="F29" s="326"/>
      <c r="G29" s="77">
        <f>IF(Références!E28&lt;&gt;"",Références!E28+Références!E48,"Non proposé")</f>
        <v>600</v>
      </c>
      <c r="H29" s="77">
        <f>IF(Références!E28&lt;&gt;"",Références!E28 + Choix_Single_7n +Références!E48,"Non proposé")</f>
        <v>600</v>
      </c>
      <c r="I29" s="78">
        <f>IF(Références!E28&lt;&gt;"",Références!E28+Références!E39 +Références!E48,"Non proposé")</f>
        <v>560</v>
      </c>
      <c r="J29" s="80"/>
      <c r="K29" s="218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</row>
    <row r="30" spans="1:266" s="48" customFormat="1" ht="18.600000000000001" customHeight="1" thickTop="1" thickBot="1" x14ac:dyDescent="0.25">
      <c r="A30" s="81"/>
      <c r="B30" s="296" t="s">
        <v>134</v>
      </c>
      <c r="C30" s="280"/>
      <c r="D30" s="281"/>
      <c r="E30" s="281"/>
      <c r="F30" s="287"/>
      <c r="G30" s="282"/>
      <c r="H30" s="282"/>
      <c r="I30" s="283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</row>
    <row r="31" spans="1:266" s="48" customFormat="1" ht="24" customHeight="1" thickTop="1" x14ac:dyDescent="0.2">
      <c r="A31" s="81"/>
      <c r="B31" s="335" t="s">
        <v>150</v>
      </c>
      <c r="C31" s="336"/>
      <c r="D31" s="336"/>
      <c r="E31" s="336"/>
      <c r="F31" s="336"/>
      <c r="G31" s="122" t="s">
        <v>43</v>
      </c>
      <c r="H31" s="122" t="s">
        <v>22</v>
      </c>
      <c r="I31" s="123" t="s">
        <v>44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</row>
    <row r="32" spans="1:266" s="48" customFormat="1" ht="14.1" customHeight="1" x14ac:dyDescent="0.2">
      <c r="B32" s="214" t="s">
        <v>23</v>
      </c>
      <c r="C32" s="82"/>
      <c r="D32" s="82"/>
      <c r="E32" s="82"/>
      <c r="F32" s="81"/>
      <c r="G32" s="77">
        <f>IF(Références!E33&lt;&gt;"",Références!E33,"Non proposé")</f>
        <v>360</v>
      </c>
      <c r="H32" s="77" t="str">
        <f>IF(Références!E33&lt;&gt;"",IF(Choix_Single_3n&lt;&gt;"", Références!E33+Choix_Single_3n,"Non proposé"),"Non proposé")</f>
        <v>Non proposé</v>
      </c>
      <c r="I32" s="78" t="str">
        <f>IF(Références!F33&lt;&gt;"",IF(Choix_Single_3n&lt;&gt;"", Références!F33+Choix_Single_3n,"Non proposé"),"Non proposé")</f>
        <v>Non proposé</v>
      </c>
      <c r="J32" s="80"/>
      <c r="K32" s="218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</row>
    <row r="33" spans="2:266" s="48" customFormat="1" ht="15.75" thickBot="1" x14ac:dyDescent="0.25">
      <c r="B33" s="124" t="s">
        <v>111</v>
      </c>
      <c r="C33" s="125"/>
      <c r="D33" s="126"/>
      <c r="E33" s="126"/>
      <c r="F33" s="127"/>
      <c r="G33" s="128">
        <f>Références!E34</f>
        <v>440</v>
      </c>
      <c r="H33" s="128" t="str">
        <f>IF(Choix_Single_3n&lt;&gt;"",Références!E34+Choix_Single_3n,"Non proposé")</f>
        <v>Non proposé</v>
      </c>
      <c r="I33" s="129" t="str">
        <f>IF(Choix_Single_3n&lt;&gt;"",Références!F34+Choix_Single_3n,"Non proposé")</f>
        <v>Non proposé</v>
      </c>
      <c r="J33" s="80"/>
      <c r="K33" s="218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3"/>
    </row>
    <row r="34" spans="2:266" s="49" customFormat="1" ht="18.75" customHeight="1" thickTop="1" x14ac:dyDescent="0.2">
      <c r="B34" s="297"/>
      <c r="C34" s="298"/>
      <c r="D34" s="299"/>
      <c r="E34" s="299"/>
      <c r="F34" s="297"/>
      <c r="G34" s="300"/>
      <c r="H34" s="300"/>
      <c r="I34" s="301"/>
      <c r="L34" s="80"/>
      <c r="M34" s="80"/>
      <c r="N34" s="80"/>
      <c r="O34" s="80"/>
      <c r="P34" s="80"/>
      <c r="Q34" s="80"/>
      <c r="R34" s="80"/>
      <c r="S34" s="80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  <c r="IW34" s="73"/>
      <c r="IX34" s="73"/>
      <c r="IY34" s="73"/>
      <c r="IZ34" s="73"/>
      <c r="JA34" s="73"/>
      <c r="JB34" s="73"/>
      <c r="JC34" s="73"/>
      <c r="JD34" s="73"/>
      <c r="JE34" s="73"/>
      <c r="JF34" s="73"/>
    </row>
    <row r="35" spans="2:266" s="88" customFormat="1" ht="22.5" customHeight="1" thickBot="1" x14ac:dyDescent="0.25">
      <c r="B35" s="89"/>
      <c r="C35" s="90" t="s">
        <v>54</v>
      </c>
      <c r="D35" s="91"/>
      <c r="E35" s="91"/>
      <c r="F35" s="90" t="s">
        <v>53</v>
      </c>
      <c r="G35" s="91"/>
      <c r="H35" s="104" t="s">
        <v>35</v>
      </c>
      <c r="I35" s="240"/>
      <c r="J35" s="87"/>
      <c r="K35" s="240"/>
      <c r="L35" s="80"/>
      <c r="M35" s="80"/>
      <c r="N35" s="80"/>
      <c r="O35" s="80"/>
      <c r="P35" s="80"/>
      <c r="Q35" s="80"/>
      <c r="R35" s="80"/>
      <c r="S35" s="80"/>
      <c r="T35" s="87"/>
      <c r="U35" s="87"/>
      <c r="V35" s="87"/>
      <c r="W35" s="87"/>
      <c r="X35" s="87"/>
      <c r="Y35" s="92"/>
      <c r="Z35" s="92"/>
      <c r="AA35" s="92"/>
      <c r="AB35" s="92"/>
      <c r="AC35" s="92"/>
    </row>
    <row r="36" spans="2:266" s="94" customFormat="1" ht="27" customHeight="1" thickBot="1" x14ac:dyDescent="0.25">
      <c r="B36" s="381"/>
      <c r="C36" s="382"/>
      <c r="D36" s="383"/>
      <c r="E36" s="93"/>
      <c r="F36" s="304"/>
      <c r="H36" s="161"/>
      <c r="I36" s="240"/>
      <c r="J36" s="87"/>
      <c r="K36" s="240"/>
      <c r="L36" s="80"/>
      <c r="M36" s="80"/>
      <c r="N36" s="80"/>
      <c r="O36" s="80"/>
      <c r="P36" s="80"/>
      <c r="Q36" s="80"/>
      <c r="R36" s="80"/>
      <c r="S36" s="80"/>
      <c r="T36" s="87"/>
      <c r="U36" s="87"/>
      <c r="V36" s="87"/>
      <c r="W36" s="87"/>
      <c r="X36" s="87"/>
      <c r="Y36" s="84"/>
      <c r="Z36" s="95"/>
      <c r="AA36" s="95"/>
      <c r="AB36" s="95"/>
      <c r="AC36" s="95"/>
      <c r="AD36" s="48"/>
    </row>
    <row r="37" spans="2:266" s="94" customFormat="1" ht="13.5" customHeight="1" thickBot="1" x14ac:dyDescent="0.3">
      <c r="B37" s="295" t="s">
        <v>140</v>
      </c>
      <c r="C37" s="96"/>
      <c r="D37" s="95"/>
      <c r="E37" s="97"/>
      <c r="F37" s="98"/>
      <c r="H37" s="240"/>
      <c r="I37" s="240"/>
      <c r="J37" s="87"/>
      <c r="K37" s="241"/>
      <c r="L37" s="80"/>
      <c r="M37" s="80"/>
      <c r="N37" s="80"/>
      <c r="O37" s="80"/>
      <c r="P37" s="80"/>
      <c r="Q37" s="80"/>
      <c r="R37" s="80"/>
      <c r="S37" s="80"/>
      <c r="T37" s="87"/>
      <c r="U37" s="87"/>
      <c r="V37" s="87"/>
      <c r="W37" s="87"/>
      <c r="X37" s="87"/>
      <c r="AD37" s="48"/>
    </row>
    <row r="38" spans="2:266" s="100" customFormat="1" ht="15" customHeight="1" thickBot="1" x14ac:dyDescent="0.25">
      <c r="B38" s="238"/>
      <c r="C38" s="99"/>
      <c r="D38" s="294">
        <f>IF(Choix_Formule_JNH&lt;&gt;0,IF(DATEDIF(E18,Au_01_01_année_JNH,"y")&gt;71,VLOOKUP(Choix_Formule_JNH,Tableau_Formules_JNH,5,FALSE), VLOOKUP(Choix_Formule_JNH,Tableau_Formules_JNH,4,FALSE)),0)+IF(Option_RM_Samedi="OUI",Coût_RM_Sup,"0")</f>
        <v>0</v>
      </c>
      <c r="E38" s="99"/>
      <c r="F38" s="46">
        <f>IF(F36&lt;&gt;"",IF(MID(Choix_Formule_JNH,9,1)="7",VLOOKUP(F36,Tableau_Formules_Chambre_7n,2,FALSE),IF(MID(Choix_Formule_JNH,9,1)="3",VLOOKUP(F36,Tableau_Formules_Chambre_3n,2,FALSE),0)),0)</f>
        <v>0</v>
      </c>
      <c r="H38" s="240"/>
      <c r="I38" s="240"/>
      <c r="J38" s="87"/>
      <c r="K38" s="240"/>
      <c r="L38" s="80"/>
      <c r="M38" s="80"/>
      <c r="N38" s="80"/>
      <c r="O38" s="80"/>
      <c r="P38" s="80"/>
      <c r="Q38" s="80"/>
      <c r="R38" s="80"/>
      <c r="S38" s="80"/>
      <c r="T38" s="87"/>
      <c r="U38" s="87"/>
      <c r="V38" s="87"/>
      <c r="W38" s="87"/>
      <c r="X38" s="87"/>
      <c r="Y38" s="101"/>
      <c r="Z38" s="74"/>
      <c r="AA38" s="74"/>
      <c r="AB38" s="74"/>
      <c r="AC38" s="74"/>
      <c r="AD38" s="48"/>
    </row>
    <row r="39" spans="2:266" s="48" customFormat="1" ht="13.5" customHeight="1" thickBot="1" x14ac:dyDescent="0.25">
      <c r="B39" s="73"/>
      <c r="D39" s="81"/>
      <c r="E39" s="81"/>
      <c r="F39" s="81"/>
      <c r="G39" s="102"/>
      <c r="H39" s="81"/>
      <c r="I39" s="103"/>
      <c r="J39" s="87"/>
      <c r="K39" s="241"/>
      <c r="L39" s="80"/>
      <c r="M39" s="80"/>
      <c r="N39" s="80"/>
      <c r="O39" s="80"/>
      <c r="P39" s="80"/>
      <c r="Q39" s="80"/>
      <c r="R39" s="80"/>
      <c r="S39" s="80"/>
      <c r="T39" s="87"/>
      <c r="U39" s="87"/>
      <c r="V39" s="87"/>
      <c r="W39" s="87"/>
      <c r="X39" s="87"/>
      <c r="Y39" s="74"/>
      <c r="Z39" s="74"/>
      <c r="AA39" s="74"/>
      <c r="AB39" s="74"/>
      <c r="AC39" s="74"/>
    </row>
    <row r="40" spans="2:266" s="48" customFormat="1" ht="28.5" customHeight="1" thickBot="1" x14ac:dyDescent="0.25">
      <c r="B40" s="73"/>
      <c r="C40" s="219" t="s">
        <v>146</v>
      </c>
      <c r="D40" s="160"/>
      <c r="E40" s="81"/>
      <c r="F40" s="81"/>
      <c r="G40" s="102"/>
      <c r="H40" s="81"/>
      <c r="I40" s="103"/>
      <c r="J40" s="87"/>
      <c r="K40" s="241"/>
      <c r="L40" s="80"/>
      <c r="M40" s="80"/>
      <c r="N40" s="80"/>
      <c r="O40" s="80"/>
      <c r="P40" s="80"/>
      <c r="Q40" s="80"/>
      <c r="R40" s="80"/>
      <c r="S40" s="80"/>
      <c r="T40" s="87"/>
      <c r="U40" s="87"/>
      <c r="V40" s="87"/>
      <c r="W40" s="87"/>
      <c r="X40" s="87"/>
      <c r="Y40" s="74"/>
      <c r="Z40" s="74"/>
      <c r="AA40" s="74"/>
      <c r="AB40" s="74"/>
      <c r="AC40" s="74"/>
    </row>
    <row r="41" spans="2:266" s="48" customFormat="1" ht="29.1" customHeight="1" thickTop="1" thickBot="1" x14ac:dyDescent="0.25">
      <c r="C41" s="219" t="s">
        <v>147</v>
      </c>
      <c r="D41" s="160"/>
      <c r="G41" s="321" t="s">
        <v>145</v>
      </c>
      <c r="H41" s="322"/>
      <c r="I41" s="235"/>
      <c r="J41" s="235"/>
      <c r="K41" s="243"/>
      <c r="L41" s="80"/>
      <c r="M41" s="80"/>
      <c r="N41" s="80"/>
      <c r="O41" s="80"/>
      <c r="P41" s="80"/>
      <c r="Q41" s="80"/>
      <c r="R41" s="80"/>
      <c r="S41" s="80"/>
      <c r="T41" s="74"/>
      <c r="U41" s="74"/>
      <c r="V41" s="74"/>
      <c r="W41" s="74"/>
      <c r="X41" s="74"/>
      <c r="Y41" s="101"/>
      <c r="Z41" s="74"/>
      <c r="AA41" s="74"/>
      <c r="AB41" s="74"/>
      <c r="AC41" s="74"/>
    </row>
    <row r="42" spans="2:266" s="48" customFormat="1" ht="27" customHeight="1" thickBot="1" x14ac:dyDescent="0.25">
      <c r="C42" s="219" t="s">
        <v>148</v>
      </c>
      <c r="D42" s="160"/>
      <c r="E42" s="240"/>
      <c r="G42" s="379">
        <f>D38+F38</f>
        <v>0</v>
      </c>
      <c r="H42" s="380"/>
      <c r="I42" s="275"/>
      <c r="J42" s="74"/>
      <c r="K42" s="243"/>
      <c r="L42" s="80"/>
      <c r="M42" s="80"/>
      <c r="N42" s="80"/>
      <c r="O42" s="80"/>
      <c r="P42" s="80"/>
      <c r="Q42" s="80"/>
      <c r="R42" s="80"/>
      <c r="S42" s="80"/>
      <c r="T42" s="74"/>
      <c r="U42" s="74"/>
      <c r="V42" s="74"/>
      <c r="W42" s="74"/>
      <c r="X42" s="74"/>
      <c r="Y42" s="74"/>
      <c r="Z42" s="74"/>
      <c r="AA42" s="74"/>
      <c r="AB42" s="74"/>
      <c r="AC42" s="74"/>
    </row>
    <row r="43" spans="2:266" ht="26.45" customHeight="1" thickBot="1" x14ac:dyDescent="0.25">
      <c r="D43" s="240"/>
      <c r="E43" s="240"/>
      <c r="F43" s="319" t="s">
        <v>69</v>
      </c>
      <c r="G43" s="319"/>
      <c r="H43" s="319"/>
      <c r="I43" s="320"/>
      <c r="J43" s="132"/>
      <c r="K43" s="242"/>
      <c r="L43" s="80"/>
      <c r="M43" s="80"/>
      <c r="N43" s="80"/>
      <c r="O43" s="80"/>
      <c r="P43" s="80"/>
      <c r="Q43" s="80"/>
      <c r="R43" s="80"/>
      <c r="S43" s="80"/>
      <c r="AD43" s="48"/>
    </row>
    <row r="44" spans="2:266" s="48" customFormat="1" ht="27" customHeight="1" thickBot="1" x14ac:dyDescent="0.3">
      <c r="B44" s="376" t="s">
        <v>72</v>
      </c>
      <c r="C44" s="377"/>
      <c r="D44" s="378"/>
      <c r="E44" s="308"/>
      <c r="F44" s="309"/>
      <c r="G44" s="309"/>
      <c r="H44" s="310"/>
      <c r="I44" s="103"/>
      <c r="J44" s="276"/>
      <c r="K44" s="103"/>
      <c r="L44" s="80"/>
      <c r="M44" s="80"/>
      <c r="N44" s="80"/>
      <c r="O44" s="80"/>
      <c r="P44" s="80"/>
      <c r="Q44" s="80"/>
      <c r="R44" s="80"/>
      <c r="S44" s="80"/>
      <c r="T44" s="103"/>
      <c r="U44" s="103"/>
      <c r="V44" s="103"/>
      <c r="W44" s="103"/>
      <c r="X44" s="103"/>
      <c r="Y44" s="105"/>
      <c r="Z44" s="103"/>
      <c r="AA44" s="103"/>
      <c r="AB44" s="103"/>
      <c r="AC44" s="103"/>
    </row>
    <row r="45" spans="2:266" s="48" customFormat="1" ht="10.5" customHeight="1" thickBot="1" x14ac:dyDescent="0.25">
      <c r="E45" s="106"/>
      <c r="F45" s="98"/>
      <c r="G45" s="107"/>
      <c r="H45" s="107"/>
      <c r="I45" s="103"/>
      <c r="J45" s="103"/>
      <c r="K45" s="103"/>
      <c r="L45" s="80"/>
      <c r="M45" s="80"/>
      <c r="N45" s="80"/>
      <c r="O45" s="80"/>
      <c r="P45" s="80"/>
      <c r="Q45" s="80"/>
      <c r="R45" s="80"/>
      <c r="S45" s="80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F45" s="47"/>
    </row>
    <row r="46" spans="2:266" s="48" customFormat="1" ht="27" customHeight="1" thickBot="1" x14ac:dyDescent="0.3">
      <c r="B46" s="108"/>
      <c r="C46" s="108"/>
      <c r="D46" s="109" t="s">
        <v>33</v>
      </c>
      <c r="E46" s="308"/>
      <c r="F46" s="309"/>
      <c r="G46" s="309"/>
      <c r="H46" s="310"/>
      <c r="I46" s="103"/>
      <c r="J46" s="103"/>
      <c r="K46" s="103"/>
      <c r="L46" s="80"/>
      <c r="M46" s="80"/>
      <c r="N46" s="80"/>
      <c r="O46" s="80"/>
      <c r="P46" s="80"/>
      <c r="Q46" s="80"/>
      <c r="R46" s="80"/>
      <c r="S46" s="80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</row>
    <row r="47" spans="2:266" s="48" customFormat="1" ht="9.75" customHeight="1" x14ac:dyDescent="0.2">
      <c r="B47" s="108"/>
      <c r="C47" s="108"/>
      <c r="E47" s="109"/>
      <c r="F47" s="98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</row>
    <row r="48" spans="2:266" s="48" customFormat="1" ht="18.75" thickBot="1" x14ac:dyDescent="0.25">
      <c r="B48" s="325" t="s">
        <v>102</v>
      </c>
      <c r="C48" s="326"/>
      <c r="E48" s="74" t="s">
        <v>59</v>
      </c>
      <c r="G48" s="329" t="s">
        <v>50</v>
      </c>
      <c r="H48" s="326"/>
      <c r="I48" s="110"/>
      <c r="J48" s="219" t="s">
        <v>87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</row>
    <row r="49" spans="2:29" s="48" customFormat="1" ht="27" customHeight="1" thickBot="1" x14ac:dyDescent="0.25">
      <c r="B49" s="303"/>
      <c r="C49" s="303"/>
      <c r="E49" s="226"/>
      <c r="G49" s="327"/>
      <c r="H49" s="328"/>
      <c r="I49" s="110"/>
      <c r="J49" s="161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</row>
    <row r="50" spans="2:29" s="48" customFormat="1" ht="18.75" x14ac:dyDescent="0.2">
      <c r="B50" s="211" t="s">
        <v>138</v>
      </c>
      <c r="C50" s="211" t="s">
        <v>137</v>
      </c>
      <c r="E50" s="74" t="s">
        <v>51</v>
      </c>
      <c r="G50" s="329" t="s">
        <v>52</v>
      </c>
      <c r="H50" s="362"/>
      <c r="I50" s="110"/>
      <c r="J50" s="220" t="s">
        <v>88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</row>
    <row r="51" spans="2:29" s="48" customFormat="1" ht="10.35" customHeight="1" x14ac:dyDescent="0.2">
      <c r="I51" s="110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</row>
    <row r="52" spans="2:29" s="48" customFormat="1" ht="31.35" hidden="1" customHeight="1" thickBot="1" x14ac:dyDescent="0.25">
      <c r="B52" s="230" t="s">
        <v>89</v>
      </c>
      <c r="C52" s="323" t="s">
        <v>112</v>
      </c>
      <c r="D52" s="323"/>
      <c r="E52" s="324"/>
      <c r="F52" s="161"/>
      <c r="G52" s="384"/>
      <c r="H52" s="385"/>
      <c r="I52" s="216"/>
      <c r="J52" s="216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</row>
    <row r="53" spans="2:29" s="48" customFormat="1" ht="12.6" hidden="1" customHeight="1" x14ac:dyDescent="0.2">
      <c r="B53" s="221"/>
      <c r="C53" s="222"/>
      <c r="D53" s="224"/>
      <c r="E53" s="223"/>
      <c r="F53" s="221"/>
      <c r="G53" s="221"/>
      <c r="H53" s="216"/>
      <c r="I53" s="216"/>
      <c r="J53" s="216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</row>
    <row r="54" spans="2:29" s="48" customFormat="1" ht="21" customHeight="1" x14ac:dyDescent="0.2">
      <c r="B54" s="312" t="s">
        <v>77</v>
      </c>
      <c r="C54" s="313"/>
      <c r="D54" s="313"/>
      <c r="E54" s="313"/>
      <c r="F54" s="313"/>
      <c r="G54" s="313"/>
      <c r="H54" s="313"/>
      <c r="I54" s="313"/>
      <c r="J54" s="313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</row>
    <row r="55" spans="2:29" s="48" customFormat="1" ht="21" customHeight="1" x14ac:dyDescent="0.2">
      <c r="B55" s="251" t="s">
        <v>133</v>
      </c>
      <c r="C55" s="250"/>
      <c r="D55" s="250"/>
      <c r="E55" s="250"/>
      <c r="F55" s="249"/>
      <c r="G55" s="249"/>
      <c r="H55" s="249"/>
      <c r="I55" s="249"/>
      <c r="J55" s="249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</row>
    <row r="56" spans="2:29" ht="19.350000000000001" customHeight="1" thickBot="1" x14ac:dyDescent="0.25">
      <c r="C56" s="112"/>
      <c r="D56" s="113"/>
      <c r="E56" s="114"/>
      <c r="F56" s="311" t="s">
        <v>67</v>
      </c>
      <c r="G56" s="311"/>
      <c r="H56" s="311"/>
      <c r="I56" s="311"/>
      <c r="J56" s="311"/>
    </row>
    <row r="57" spans="2:29" ht="20.25" customHeight="1" thickTop="1" x14ac:dyDescent="0.3">
      <c r="B57" s="316" t="s">
        <v>41</v>
      </c>
      <c r="C57" s="317"/>
      <c r="D57" s="317"/>
      <c r="E57" s="318"/>
      <c r="G57" s="121" t="s">
        <v>60</v>
      </c>
      <c r="H57" s="121" t="s">
        <v>61</v>
      </c>
      <c r="I57" s="121" t="s">
        <v>62</v>
      </c>
      <c r="J57" s="121" t="s">
        <v>63</v>
      </c>
    </row>
    <row r="58" spans="2:29" ht="17.25" customHeight="1" thickBot="1" x14ac:dyDescent="0.35">
      <c r="B58" s="305" t="s">
        <v>139</v>
      </c>
      <c r="C58" s="306"/>
      <c r="D58" s="306"/>
      <c r="E58" s="307"/>
      <c r="G58" s="115">
        <v>0.1</v>
      </c>
      <c r="H58" s="115">
        <v>0.5</v>
      </c>
      <c r="I58" s="115">
        <v>0.75</v>
      </c>
      <c r="J58" s="115">
        <v>1</v>
      </c>
    </row>
    <row r="59" spans="2:29" ht="6.75" customHeight="1" thickBot="1" x14ac:dyDescent="0.25">
      <c r="B59" s="373"/>
      <c r="C59" s="374"/>
      <c r="D59" s="374"/>
      <c r="E59" s="375"/>
      <c r="F59" s="116"/>
      <c r="G59" s="117"/>
      <c r="H59" s="117"/>
      <c r="I59" s="117"/>
      <c r="J59" s="117"/>
    </row>
    <row r="60" spans="2:29" ht="26.45" customHeight="1" thickTop="1" thickBot="1" x14ac:dyDescent="0.25">
      <c r="B60" s="370" t="s">
        <v>91</v>
      </c>
      <c r="C60" s="371"/>
      <c r="D60" s="371"/>
      <c r="E60" s="371"/>
      <c r="F60" s="371"/>
      <c r="G60" s="371"/>
      <c r="H60" s="371"/>
      <c r="I60" s="371"/>
      <c r="J60" s="372"/>
    </row>
    <row r="61" spans="2:29" ht="18" customHeight="1" thickTop="1" x14ac:dyDescent="0.2">
      <c r="B61" s="352" t="s">
        <v>68</v>
      </c>
      <c r="C61" s="353"/>
      <c r="D61" s="353"/>
      <c r="E61" s="353"/>
      <c r="F61" s="353"/>
      <c r="G61" s="353"/>
      <c r="H61" s="353"/>
      <c r="I61" s="353"/>
      <c r="J61" s="353"/>
    </row>
    <row r="62" spans="2:29" s="48" customFormat="1" ht="15" customHeight="1" x14ac:dyDescent="0.2">
      <c r="B62" s="354" t="s">
        <v>73</v>
      </c>
      <c r="C62" s="354"/>
      <c r="D62" s="354"/>
      <c r="E62" s="354"/>
      <c r="F62" s="354"/>
      <c r="G62" s="354"/>
      <c r="H62" s="354"/>
      <c r="I62" s="326"/>
      <c r="J62" s="32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47"/>
    </row>
    <row r="63" spans="2:29" s="85" customFormat="1" ht="27" customHeight="1" x14ac:dyDescent="0.2">
      <c r="B63" s="118"/>
      <c r="C63" s="118"/>
      <c r="D63" s="111"/>
      <c r="E63" s="119"/>
      <c r="F63" s="119"/>
      <c r="G63" s="119"/>
      <c r="H63" s="120"/>
      <c r="I63" s="120"/>
      <c r="J63" s="120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47"/>
    </row>
    <row r="64" spans="2:29" x14ac:dyDescent="0.2">
      <c r="B64" s="216"/>
      <c r="C64" s="216"/>
      <c r="D64" s="216"/>
      <c r="E64" s="216"/>
      <c r="F64" s="216"/>
      <c r="G64" s="216"/>
      <c r="H64" s="216"/>
      <c r="I64" s="216"/>
      <c r="J64" s="216"/>
    </row>
    <row r="65" spans="2:10" x14ac:dyDescent="0.2">
      <c r="B65" s="215"/>
      <c r="C65" s="215"/>
      <c r="D65" s="215"/>
      <c r="E65" s="215"/>
      <c r="F65" s="215"/>
      <c r="G65" s="215"/>
      <c r="H65" s="215"/>
      <c r="I65" s="215"/>
      <c r="J65" s="215"/>
    </row>
    <row r="66" spans="2:10" x14ac:dyDescent="0.2">
      <c r="B66" s="49"/>
      <c r="C66" s="49"/>
      <c r="D66" s="49"/>
      <c r="E66" s="49"/>
    </row>
  </sheetData>
  <sheetProtection password="F40F" sheet="1" objects="1" scenarios="1" selectLockedCells="1"/>
  <mergeCells count="40">
    <mergeCell ref="B61:J61"/>
    <mergeCell ref="B62:J62"/>
    <mergeCell ref="C2:H2"/>
    <mergeCell ref="C3:H3"/>
    <mergeCell ref="C4:H4"/>
    <mergeCell ref="G50:H50"/>
    <mergeCell ref="H16:I16"/>
    <mergeCell ref="F8:G8"/>
    <mergeCell ref="F21:I21"/>
    <mergeCell ref="B60:J60"/>
    <mergeCell ref="B59:E59"/>
    <mergeCell ref="E44:H44"/>
    <mergeCell ref="B44:D44"/>
    <mergeCell ref="G42:H42"/>
    <mergeCell ref="B36:D36"/>
    <mergeCell ref="G52:H52"/>
    <mergeCell ref="B6:J6"/>
    <mergeCell ref="B23:I23"/>
    <mergeCell ref="B24:F24"/>
    <mergeCell ref="B31:F31"/>
    <mergeCell ref="B25:F25"/>
    <mergeCell ref="B27:F27"/>
    <mergeCell ref="C13:F13"/>
    <mergeCell ref="C18:D18"/>
    <mergeCell ref="C16:F16"/>
    <mergeCell ref="B26:F26"/>
    <mergeCell ref="B29:F29"/>
    <mergeCell ref="F20:I20"/>
    <mergeCell ref="B58:E58"/>
    <mergeCell ref="E46:H46"/>
    <mergeCell ref="F56:J56"/>
    <mergeCell ref="B54:J54"/>
    <mergeCell ref="B28:F28"/>
    <mergeCell ref="B57:E57"/>
    <mergeCell ref="F43:I43"/>
    <mergeCell ref="G41:H41"/>
    <mergeCell ref="C52:E52"/>
    <mergeCell ref="B48:C48"/>
    <mergeCell ref="G49:H49"/>
    <mergeCell ref="G48:H48"/>
  </mergeCells>
  <phoneticPr fontId="5" type="noConversion"/>
  <conditionalFormatting sqref="N42">
    <cfRule type="cellIs" dxfId="1" priority="5" operator="equal">
      <formula>"Non Proposé"</formula>
    </cfRule>
  </conditionalFormatting>
  <conditionalFormatting sqref="F10">
    <cfRule type="expression" dxfId="0" priority="1">
      <formula>AND($C$10&lt;&gt;"AGT",$C$10&lt;&gt;"")</formula>
    </cfRule>
  </conditionalFormatting>
  <dataValidations count="25">
    <dataValidation type="list" showInputMessage="1" showErrorMessage="1" errorTitle="Mauvais Nom de Société" error="Choisir parmi la liste déroulante" sqref="F10">
      <formula1>IF($C10="AGT",Liste_Société,"")</formula1>
    </dataValidation>
    <dataValidation type="list" allowBlank="1" showInputMessage="1" showErrorMessage="1" errorTitle="Erreur de saisie" error="Valeur non reconnue_x000a_Choisir parmi la liste déroulante" sqref="F36">
      <formula1>IF($B36="","",IF(MID($B36,9,1)="3",Choix_Chambre_3n,Choix_Chambre_7n))</formula1>
    </dataValidation>
    <dataValidation type="whole" allowBlank="1" showErrorMessage="1" error="Saisir un nombre" sqref="I38">
      <formula1>0</formula1>
      <formula2>9999999999</formula2>
    </dataValidation>
    <dataValidation type="list" allowBlank="1" showInputMessage="1" showErrorMessage="1" errorTitle="Erreur de saisie" error="Valeur non reconnue_x000a_Choisir parmi la liste déroulante" sqref="N42">
      <formula1>IF(COUNTBLANK(Liste_Options)&lt;&gt;7,Liste_Options,Non_Proposé)</formula1>
    </dataValidation>
    <dataValidation type="list" allowBlank="1" showInputMessage="1" showErrorMessage="1" errorTitle="Erreur de saisie" error="Valeur non reconnue_x000a_Choisir parmi la liste déroulante" sqref="H36">
      <formula1>Liste_Transports</formula1>
    </dataValidation>
    <dataValidation type="list" allowBlank="1" showInputMessage="1" showErrorMessage="1" sqref="F37">
      <formula1>#REF!</formula1>
    </dataValidation>
    <dataValidation type="list" operator="equal" allowBlank="1" showErrorMessage="1" errorTitle="Formule ski" error="Cliquer sur la flèche juste à droite pour choisir votre formule." sqref="C37">
      <formula1>#REF!</formula1>
    </dataValidation>
    <dataValidation type="list" operator="equal" allowBlank="1" showErrorMessage="1" errorTitle="Erreur de saisie" error="Valeur non reconnue_x000a_Choisir parmi la liste déroulante" sqref="B36:D36">
      <formula1>Liste_Formules_JNH</formula1>
    </dataValidation>
    <dataValidation type="whole" allowBlank="1" showErrorMessage="1" error="Saisir un nombre" sqref="D38">
      <formula1>0</formula1>
      <formula2>99999</formula2>
    </dataValidation>
    <dataValidation operator="equal" allowBlank="1" showErrorMessage="1" sqref="I26:I28 C34 G18 G24:I25 H26:H30 G31:H34 H63:Y63 B26:B29 C30 B33:C33 I31:I33 K62:Y62">
      <formula1>0</formula1>
      <formula2>0</formula2>
    </dataValidation>
    <dataValidation operator="equal" allowBlank="1" showErrorMessage="1" prompt="_x000a_RFI=RadioFr.Int." sqref="J26:AD33">
      <formula1>0</formula1>
      <formula2>0</formula2>
    </dataValidation>
    <dataValidation type="list" allowBlank="1" showInputMessage="1" showErrorMessage="1" errorTitle="Erreur de saisie" error="Valeur non reconnue_x000a_Choisir parmi la liste déroulante" sqref="B49:C49">
      <formula1>IF(MID(Choix_Formule_JNH,1,9)="Formule 7",Liste_Niveau_Ski,"")</formula1>
    </dataValidation>
    <dataValidation type="list" allowBlank="1" showInputMessage="1" showErrorMessage="1" errorTitle="Erreur de saisie" error="Valeur non reconnue_x000a_Choisir parmi la liste déroulante" sqref="G49">
      <formula1>"Géant Ski,Géant Surf,Géant Ski &amp; Surf,Fond,Géant Ski + Fond,Géant Surf + Fond, Géant Ski &amp; Surf + Fond,"</formula1>
    </dataValidation>
    <dataValidation type="list" allowBlank="1" showInputMessage="1" showErrorMessage="1" errorTitle="Erreur de saisie" error="Valeur non reconnue_x000a_Choisir parmi la liste déroulante" sqref="E49">
      <formula1>"Flèche,Chamois,Flèche &amp; Chamois"</formula1>
    </dataValidation>
    <dataValidation type="list" allowBlank="1" showInputMessage="1" showErrorMessage="1" errorTitle="Erreur de saisie" error="Valeur non reconnue_x000a_Choisir parmi la liste déroulante" sqref="J49">
      <formula1>"OUI,NON"</formula1>
    </dataValidation>
    <dataValidation type="list" operator="equal" allowBlank="1" showErrorMessage="1" errorTitle="Erreur de saisie" error="Valeur non reconnue_x000a_Choisir parmi la liste déroulante" sqref="C10">
      <formula1>Liste_Statut</formula1>
    </dataValidation>
    <dataValidation type="date" allowBlank="1" showErrorMessage="1" errorTitle="ERREUR Date de naissance" error="Merci de saisir votre date de naissance sous la forme JJ/MM/AAAA_x000a_Exemple 01/01/1960" sqref="E18">
      <formula1>7306</formula1>
      <formula2>40179</formula2>
    </dataValidation>
    <dataValidation type="whole" errorStyle="warning" allowBlank="1" showErrorMessage="1" errorTitle="ERREUR !" error="Saisir un nombre entier compris entre 1 et 999999" sqref="I10">
      <formula1>1</formula1>
      <formula2>999999</formula2>
    </dataValidation>
    <dataValidation type="list" allowBlank="1" showErrorMessage="1" errorTitle="Erreur de saisie" error="Merci de saisir selon la liste déroulante_x000a_F : Pour les dames_x000a_H : Pour les hommes" sqref="I18">
      <formula1>"F,H"</formula1>
    </dataValidation>
    <dataValidation operator="equal" allowBlank="1" showErrorMessage="1" sqref="F18"/>
    <dataValidation type="whole" allowBlank="1" showErrorMessage="1" errorTitle="Erreur de saisie" error="Merci de saisir un numéro de téléphone portable, commençant par 06, sans espace entre les chiffres et sur 10 chiffres_x000a__x000a_Exemple: 0612345678" sqref="D21">
      <formula1>600000000</formula1>
      <formula2>999999999</formula2>
    </dataValidation>
    <dataValidation type="list" allowBlank="1" showInputMessage="1" showErrorMessage="1" errorTitle="Erreur de saisie" error="Valeur non reconnue_x000a_Choisir parmi la liste déroulante" sqref="F8:G8">
      <formula1>Liste_AS</formula1>
    </dataValidation>
    <dataValidation type="list" allowBlank="1" showInputMessage="1" showErrorMessage="1" sqref="B39:B40">
      <formula1>IF(Coût_RM_Sup&lt;&gt;0,ListeOuiNon,Non_Proposé)</formula1>
    </dataValidation>
    <dataValidation type="list" allowBlank="1" showInputMessage="1" showErrorMessage="1" errorTitle="Erreur de saisie" error="Valeur non reconnue_x000a_Choisir parmi la liste déroulante" sqref="F52">
      <formula1>"Pass-Sanitaire,Test PCR"</formula1>
    </dataValidation>
    <dataValidation type="list" allowBlank="1" showInputMessage="1" showErrorMessage="1" sqref="D40:D42">
      <formula1>Liste_LocSkiDeFond_OuiNon</formula1>
    </dataValidation>
  </dataValidations>
  <hyperlinks>
    <hyperlink ref="B61:J61" r:id="rId1" display="Toutes les infos concernant ce séjour sont sur le site internet de l'US ORTF : usortf.com"/>
  </hyperlinks>
  <printOptions horizontalCentered="1"/>
  <pageMargins left="0.23622047244094491" right="0.23622047244094491" top="0.39370078740157483" bottom="0.39370078740157483" header="0" footer="0"/>
  <pageSetup paperSize="9" scale="69" orientation="portrait" useFirstPageNumber="1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Option Button 18">
              <controlPr defaultSize="0" autoFill="0" autoLine="0" autoPict="0">
                <anchor moveWithCells="1" sizeWithCells="1">
                  <from>
                    <xdr:col>18</xdr:col>
                    <xdr:colOff>657225</xdr:colOff>
                    <xdr:row>12</xdr:row>
                    <xdr:rowOff>66675</xdr:rowOff>
                  </from>
                  <to>
                    <xdr:col>18</xdr:col>
                    <xdr:colOff>657225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N56"/>
  <sheetViews>
    <sheetView topLeftCell="A10" zoomScaleNormal="100" workbookViewId="0">
      <selection activeCell="I34" sqref="I34"/>
    </sheetView>
  </sheetViews>
  <sheetFormatPr baseColWidth="10" defaultColWidth="11.42578125" defaultRowHeight="12.75" x14ac:dyDescent="0.2"/>
  <cols>
    <col min="1" max="1" width="3.7109375" customWidth="1"/>
    <col min="2" max="2" width="25.28515625" customWidth="1"/>
    <col min="3" max="3" width="2.7109375" customWidth="1"/>
    <col min="4" max="4" width="17.28515625" customWidth="1"/>
    <col min="5" max="5" width="15.85546875" customWidth="1"/>
    <col min="6" max="6" width="23.28515625" customWidth="1"/>
    <col min="7" max="7" width="11.42578125" customWidth="1"/>
    <col min="8" max="8" width="16.42578125" customWidth="1"/>
    <col min="9" max="9" width="11.140625" customWidth="1"/>
    <col min="10" max="10" width="13" customWidth="1"/>
    <col min="11" max="11" width="6.85546875" customWidth="1"/>
    <col min="12" max="12" width="13.7109375" bestFit="1" customWidth="1"/>
    <col min="13" max="13" width="11.7109375" bestFit="1" customWidth="1"/>
    <col min="14" max="14" width="13.7109375" bestFit="1" customWidth="1"/>
  </cols>
  <sheetData>
    <row r="1" spans="2:11" ht="13.5" thickBot="1" x14ac:dyDescent="0.25"/>
    <row r="2" spans="2:11" ht="24.6" customHeight="1" thickTop="1" thickBot="1" x14ac:dyDescent="0.3">
      <c r="B2" s="390" t="s">
        <v>114</v>
      </c>
      <c r="C2" s="391"/>
      <c r="D2" s="392"/>
      <c r="E2" s="392"/>
      <c r="F2" s="393"/>
      <c r="H2" s="277" t="s">
        <v>115</v>
      </c>
    </row>
    <row r="3" spans="2:11" ht="16.7" customHeight="1" thickTop="1" thickBot="1" x14ac:dyDescent="0.25">
      <c r="B3" s="398" t="s">
        <v>127</v>
      </c>
      <c r="C3" s="399"/>
      <c r="D3" s="399"/>
      <c r="E3" s="399"/>
      <c r="F3" s="400"/>
      <c r="H3" s="289" t="s">
        <v>122</v>
      </c>
    </row>
    <row r="4" spans="2:11" ht="22.35" customHeight="1" thickTop="1" thickBot="1" x14ac:dyDescent="0.25">
      <c r="B4" s="394" t="s">
        <v>84</v>
      </c>
      <c r="C4" s="395"/>
      <c r="D4" s="396"/>
      <c r="E4" s="396"/>
      <c r="F4" s="397"/>
      <c r="H4" s="278" t="s">
        <v>103</v>
      </c>
      <c r="I4" s="279"/>
      <c r="K4" s="279"/>
    </row>
    <row r="5" spans="2:11" ht="13.35" customHeight="1" thickTop="1" x14ac:dyDescent="0.2"/>
    <row r="6" spans="2:11" ht="20.45" customHeight="1" thickBot="1" x14ac:dyDescent="0.25">
      <c r="B6" s="239"/>
      <c r="F6" s="207" t="s">
        <v>85</v>
      </c>
    </row>
    <row r="7" spans="2:11" ht="13.5" thickBot="1" x14ac:dyDescent="0.25">
      <c r="B7" s="239"/>
      <c r="D7" s="206" t="s">
        <v>83</v>
      </c>
      <c r="E7" s="153"/>
      <c r="F7" s="141">
        <v>45292</v>
      </c>
    </row>
    <row r="8" spans="2:11" ht="17.25" customHeight="1" thickBot="1" x14ac:dyDescent="0.25"/>
    <row r="9" spans="2:11" ht="14.25" thickTop="1" thickBot="1" x14ac:dyDescent="0.25">
      <c r="B9" s="133" t="s">
        <v>20</v>
      </c>
      <c r="D9" s="134" t="s">
        <v>25</v>
      </c>
      <c r="E9" s="386" t="s">
        <v>19</v>
      </c>
      <c r="F9" s="387"/>
      <c r="G9" s="133" t="s">
        <v>35</v>
      </c>
    </row>
    <row r="10" spans="2:11" x14ac:dyDescent="0.2">
      <c r="B10" s="13" t="s">
        <v>0</v>
      </c>
      <c r="D10" s="19" t="s">
        <v>26</v>
      </c>
      <c r="E10" s="25" t="s">
        <v>16</v>
      </c>
      <c r="F10" s="40">
        <v>30</v>
      </c>
      <c r="G10" s="22" t="s">
        <v>36</v>
      </c>
    </row>
    <row r="11" spans="2:11" x14ac:dyDescent="0.2">
      <c r="B11" s="248" t="s">
        <v>113</v>
      </c>
      <c r="D11" s="20" t="s">
        <v>27</v>
      </c>
      <c r="E11" s="26" t="s">
        <v>17</v>
      </c>
      <c r="F11" s="41">
        <v>30</v>
      </c>
      <c r="G11" s="23" t="s">
        <v>37</v>
      </c>
    </row>
    <row r="12" spans="2:11" x14ac:dyDescent="0.2">
      <c r="B12" s="14" t="s">
        <v>1</v>
      </c>
      <c r="D12" s="20" t="s">
        <v>28</v>
      </c>
      <c r="E12" s="26" t="s">
        <v>57</v>
      </c>
      <c r="F12" s="41">
        <v>15</v>
      </c>
      <c r="G12" s="23" t="s">
        <v>109</v>
      </c>
    </row>
    <row r="13" spans="2:11" ht="13.5" thickBot="1" x14ac:dyDescent="0.25">
      <c r="B13" s="14" t="s">
        <v>2</v>
      </c>
      <c r="D13" s="21" t="s">
        <v>29</v>
      </c>
      <c r="E13" s="43" t="s">
        <v>58</v>
      </c>
      <c r="F13" s="44">
        <v>30</v>
      </c>
      <c r="G13" s="24" t="s">
        <v>38</v>
      </c>
    </row>
    <row r="14" spans="2:11" ht="14.25" thickTop="1" thickBot="1" x14ac:dyDescent="0.25">
      <c r="B14" s="14" t="s">
        <v>3</v>
      </c>
      <c r="E14" s="27" t="s">
        <v>18</v>
      </c>
      <c r="F14" s="42">
        <v>60</v>
      </c>
    </row>
    <row r="15" spans="2:11" ht="14.25" thickTop="1" thickBot="1" x14ac:dyDescent="0.25">
      <c r="B15" s="15" t="s">
        <v>4</v>
      </c>
      <c r="H15" s="33"/>
    </row>
    <row r="16" spans="2:11" ht="14.25" thickTop="1" thickBot="1" x14ac:dyDescent="0.25">
      <c r="B16" s="15" t="s">
        <v>5</v>
      </c>
      <c r="D16" s="386" t="s">
        <v>126</v>
      </c>
      <c r="E16" s="388"/>
      <c r="F16" s="389"/>
      <c r="G16" s="135" t="s">
        <v>39</v>
      </c>
    </row>
    <row r="17" spans="2:13" x14ac:dyDescent="0.2">
      <c r="B17" s="15" t="s">
        <v>6</v>
      </c>
      <c r="D17" s="37"/>
      <c r="E17" s="284"/>
      <c r="F17" s="169"/>
      <c r="G17" s="172"/>
    </row>
    <row r="18" spans="2:13" x14ac:dyDescent="0.2">
      <c r="B18" s="14" t="s">
        <v>136</v>
      </c>
      <c r="D18" s="38"/>
      <c r="E18" s="285"/>
      <c r="F18" s="170"/>
      <c r="G18" s="173"/>
    </row>
    <row r="19" spans="2:13" ht="13.5" thickBot="1" x14ac:dyDescent="0.25">
      <c r="B19" s="16" t="s">
        <v>7</v>
      </c>
      <c r="D19" s="39"/>
      <c r="E19" s="286"/>
      <c r="F19" s="171"/>
      <c r="G19" s="174"/>
    </row>
    <row r="20" spans="2:13" x14ac:dyDescent="0.2">
      <c r="B20" s="16" t="s">
        <v>32</v>
      </c>
      <c r="D20" s="163"/>
      <c r="E20" s="142"/>
      <c r="F20" s="143"/>
      <c r="G20" s="166" t="str">
        <f>IF(D20&lt;&gt;"",G17+G18,"")</f>
        <v/>
      </c>
    </row>
    <row r="21" spans="2:13" x14ac:dyDescent="0.2">
      <c r="B21" s="17" t="s">
        <v>8</v>
      </c>
      <c r="D21" s="164"/>
      <c r="E21" s="144"/>
      <c r="F21" s="145"/>
      <c r="G21" s="167" t="str">
        <f>IF(D21&lt;&gt;"",G17+G19,"")</f>
        <v/>
      </c>
    </row>
    <row r="22" spans="2:13" x14ac:dyDescent="0.2">
      <c r="B22" s="14" t="s">
        <v>9</v>
      </c>
      <c r="D22" s="164"/>
      <c r="E22" s="144"/>
      <c r="F22" s="145"/>
      <c r="G22" s="167" t="str">
        <f>IF(D22&lt;&gt;"",G18+G19,"")</f>
        <v/>
      </c>
    </row>
    <row r="23" spans="2:13" ht="17.100000000000001" customHeight="1" thickBot="1" x14ac:dyDescent="0.25">
      <c r="B23" s="14" t="s">
        <v>10</v>
      </c>
      <c r="D23" s="165"/>
      <c r="E23" s="146"/>
      <c r="F23" s="147"/>
      <c r="G23" s="168" t="str">
        <f>IF(D23&lt;&gt;"",SUM(G17:G19),"")</f>
        <v/>
      </c>
    </row>
    <row r="24" spans="2:13" ht="17.100000000000001" customHeight="1" thickTop="1" thickBot="1" x14ac:dyDescent="0.25">
      <c r="B24" s="18" t="s">
        <v>11</v>
      </c>
      <c r="D24" s="293" t="s">
        <v>99</v>
      </c>
      <c r="E24" s="237"/>
      <c r="F24" s="162" t="s">
        <v>120</v>
      </c>
      <c r="G24" s="236"/>
    </row>
    <row r="25" spans="2:13" ht="13.5" thickTop="1" x14ac:dyDescent="0.2">
      <c r="D25" t="s">
        <v>71</v>
      </c>
    </row>
    <row r="26" spans="2:13" ht="13.5" thickBot="1" x14ac:dyDescent="0.25">
      <c r="G26" s="45"/>
    </row>
    <row r="27" spans="2:13" ht="14.25" thickTop="1" thickBot="1" x14ac:dyDescent="0.25">
      <c r="B27" s="136" t="s">
        <v>48</v>
      </c>
      <c r="C27" s="148"/>
      <c r="D27" s="137"/>
      <c r="E27" s="138" t="s">
        <v>39</v>
      </c>
      <c r="F27" s="138" t="s">
        <v>135</v>
      </c>
    </row>
    <row r="28" spans="2:13" ht="13.5" thickTop="1" x14ac:dyDescent="0.2">
      <c r="B28" s="175" t="s">
        <v>100</v>
      </c>
      <c r="C28" s="149"/>
      <c r="D28" s="32"/>
      <c r="E28" s="34">
        <v>600</v>
      </c>
      <c r="F28" s="34">
        <v>600</v>
      </c>
    </row>
    <row r="29" spans="2:13" x14ac:dyDescent="0.2">
      <c r="B29" s="176" t="s">
        <v>82</v>
      </c>
      <c r="C29" s="150"/>
      <c r="D29" s="28"/>
      <c r="E29" s="35">
        <v>785</v>
      </c>
      <c r="F29" s="35">
        <f>E29-185</f>
        <v>600</v>
      </c>
    </row>
    <row r="30" spans="2:13" x14ac:dyDescent="0.2">
      <c r="B30" s="176" t="s">
        <v>130</v>
      </c>
      <c r="C30" s="150"/>
      <c r="D30" s="29"/>
      <c r="E30" s="35">
        <v>870</v>
      </c>
      <c r="F30" s="35">
        <f t="shared" ref="F30:F32" si="0">E30-185</f>
        <v>685</v>
      </c>
      <c r="M30" s="12"/>
    </row>
    <row r="31" spans="2:13" x14ac:dyDescent="0.2">
      <c r="B31" s="176" t="s">
        <v>128</v>
      </c>
      <c r="C31" s="150"/>
      <c r="D31" s="29"/>
      <c r="E31" s="35">
        <v>870</v>
      </c>
      <c r="F31" s="35">
        <f t="shared" si="0"/>
        <v>685</v>
      </c>
      <c r="M31" s="12"/>
    </row>
    <row r="32" spans="2:13" ht="13.5" thickBot="1" x14ac:dyDescent="0.25">
      <c r="B32" s="267" t="s">
        <v>129</v>
      </c>
      <c r="C32" s="268"/>
      <c r="D32" s="269"/>
      <c r="E32" s="270">
        <v>935</v>
      </c>
      <c r="F32" s="35">
        <f t="shared" si="0"/>
        <v>750</v>
      </c>
      <c r="M32" s="12"/>
    </row>
    <row r="33" spans="2:14" ht="13.5" thickTop="1" x14ac:dyDescent="0.2">
      <c r="B33" s="271" t="s">
        <v>101</v>
      </c>
      <c r="C33" s="272"/>
      <c r="D33" s="273"/>
      <c r="E33" s="274">
        <v>360</v>
      </c>
      <c r="F33" s="274">
        <v>360</v>
      </c>
      <c r="M33" s="12"/>
    </row>
    <row r="34" spans="2:14" ht="13.5" thickBot="1" x14ac:dyDescent="0.25">
      <c r="B34" s="177" t="s">
        <v>110</v>
      </c>
      <c r="C34" s="151"/>
      <c r="D34" s="30"/>
      <c r="E34" s="36">
        <v>440</v>
      </c>
      <c r="F34" s="36">
        <v>360</v>
      </c>
      <c r="M34" s="12"/>
    </row>
    <row r="35" spans="2:14" ht="16.5" customHeight="1" thickTop="1" thickBot="1" x14ac:dyDescent="0.25">
      <c r="B35" s="9"/>
      <c r="C35" s="9"/>
      <c r="D35" s="10"/>
      <c r="E35" s="11"/>
      <c r="M35" s="12"/>
    </row>
    <row r="36" spans="2:14" ht="14.25" thickTop="1" thickBot="1" x14ac:dyDescent="0.25">
      <c r="B36" s="139" t="s">
        <v>49</v>
      </c>
      <c r="C36" s="152"/>
      <c r="D36" s="137"/>
      <c r="E36" s="140" t="s">
        <v>39</v>
      </c>
      <c r="F36" s="231" t="s">
        <v>96</v>
      </c>
      <c r="M36" s="12"/>
    </row>
    <row r="37" spans="2:14" ht="13.5" thickTop="1" x14ac:dyDescent="0.2">
      <c r="B37" s="178" t="s">
        <v>47</v>
      </c>
      <c r="C37" s="179"/>
      <c r="D37" s="180" t="s">
        <v>30</v>
      </c>
      <c r="E37" s="200"/>
      <c r="F37" s="234" t="s">
        <v>97</v>
      </c>
      <c r="M37" s="12"/>
      <c r="N37" s="252"/>
    </row>
    <row r="38" spans="2:14" x14ac:dyDescent="0.2">
      <c r="B38" s="181" t="s">
        <v>47</v>
      </c>
      <c r="C38" s="182"/>
      <c r="D38" s="183" t="s">
        <v>31</v>
      </c>
      <c r="E38" s="201"/>
      <c r="F38" s="263" t="s">
        <v>98</v>
      </c>
      <c r="M38" s="12"/>
    </row>
    <row r="39" spans="2:14" x14ac:dyDescent="0.2">
      <c r="B39" s="181" t="s">
        <v>46</v>
      </c>
      <c r="C39" s="182"/>
      <c r="D39" s="184" t="s">
        <v>42</v>
      </c>
      <c r="E39" s="202">
        <v>-40</v>
      </c>
      <c r="F39" s="264" t="s">
        <v>95</v>
      </c>
      <c r="M39" s="12"/>
    </row>
    <row r="40" spans="2:14" ht="13.5" thickBot="1" x14ac:dyDescent="0.25">
      <c r="B40" s="185" t="s">
        <v>45</v>
      </c>
      <c r="C40" s="186"/>
      <c r="D40" s="187"/>
      <c r="E40" s="265"/>
      <c r="F40" s="24" t="s">
        <v>93</v>
      </c>
      <c r="M40" s="12"/>
    </row>
    <row r="41" spans="2:14" ht="12.75" customHeight="1" thickTop="1" thickBot="1" x14ac:dyDescent="0.25">
      <c r="B41" s="178" t="s">
        <v>79</v>
      </c>
      <c r="C41" s="179"/>
      <c r="D41" s="180" t="s">
        <v>30</v>
      </c>
      <c r="E41" s="200"/>
      <c r="F41" s="231" t="s">
        <v>125</v>
      </c>
    </row>
    <row r="42" spans="2:14" ht="13.5" customHeight="1" thickTop="1" x14ac:dyDescent="0.2">
      <c r="B42" s="181" t="s">
        <v>79</v>
      </c>
      <c r="C42" s="182"/>
      <c r="D42" s="183" t="s">
        <v>31</v>
      </c>
      <c r="E42" s="201"/>
      <c r="F42" s="290" t="s">
        <v>107</v>
      </c>
    </row>
    <row r="43" spans="2:14" ht="13.5" customHeight="1" thickBot="1" x14ac:dyDescent="0.25">
      <c r="B43" s="181" t="s">
        <v>80</v>
      </c>
      <c r="C43" s="182"/>
      <c r="D43" s="184"/>
      <c r="E43" s="201"/>
      <c r="F43" s="233" t="s">
        <v>108</v>
      </c>
    </row>
    <row r="44" spans="2:14" ht="13.5" customHeight="1" thickTop="1" thickBot="1" x14ac:dyDescent="0.25">
      <c r="B44" s="188" t="s">
        <v>90</v>
      </c>
      <c r="C44" s="189"/>
      <c r="D44" s="190"/>
      <c r="E44" s="266"/>
    </row>
    <row r="45" spans="2:14" ht="14.25" thickTop="1" thickBot="1" x14ac:dyDescent="0.25">
      <c r="E45" s="204"/>
    </row>
    <row r="46" spans="2:14" ht="14.25" thickTop="1" thickBot="1" x14ac:dyDescent="0.25">
      <c r="B46" s="191" t="s">
        <v>56</v>
      </c>
      <c r="C46" s="192"/>
      <c r="D46" s="193" t="s">
        <v>55</v>
      </c>
      <c r="E46" s="138" t="s">
        <v>39</v>
      </c>
      <c r="F46" s="231" t="s">
        <v>92</v>
      </c>
    </row>
    <row r="47" spans="2:14" ht="13.5" thickTop="1" x14ac:dyDescent="0.2">
      <c r="B47" s="244"/>
      <c r="C47" s="245"/>
      <c r="D47" s="194"/>
      <c r="E47" s="228"/>
      <c r="F47" s="232" t="s">
        <v>93</v>
      </c>
    </row>
    <row r="48" spans="2:14" ht="13.5" thickBot="1" x14ac:dyDescent="0.25">
      <c r="B48" s="196"/>
      <c r="C48" s="246"/>
      <c r="D48" s="195"/>
      <c r="E48" s="229"/>
      <c r="F48" s="233" t="s">
        <v>94</v>
      </c>
    </row>
    <row r="49" spans="2:6" ht="13.5" thickTop="1" x14ac:dyDescent="0.2">
      <c r="B49" s="196" t="s">
        <v>104</v>
      </c>
      <c r="C49" s="246"/>
      <c r="D49" s="197" t="s">
        <v>78</v>
      </c>
      <c r="E49" s="205">
        <v>40</v>
      </c>
      <c r="F49" s="31"/>
    </row>
    <row r="50" spans="2:6" x14ac:dyDescent="0.2">
      <c r="B50" s="196" t="s">
        <v>105</v>
      </c>
      <c r="C50" s="246"/>
      <c r="D50" s="198" t="s">
        <v>78</v>
      </c>
      <c r="E50" s="202">
        <v>80</v>
      </c>
      <c r="F50" s="31"/>
    </row>
    <row r="51" spans="2:6" ht="13.5" thickBot="1" x14ac:dyDescent="0.25">
      <c r="B51" s="199" t="s">
        <v>106</v>
      </c>
      <c r="C51" s="247"/>
      <c r="D51" s="217" t="s">
        <v>78</v>
      </c>
      <c r="E51" s="203">
        <v>120</v>
      </c>
    </row>
    <row r="52" spans="2:6" ht="14.25" thickTop="1" thickBot="1" x14ac:dyDescent="0.25">
      <c r="B52" s="213"/>
    </row>
    <row r="53" spans="2:6" ht="14.25" thickTop="1" thickBot="1" x14ac:dyDescent="0.25">
      <c r="B53" s="231" t="s">
        <v>141</v>
      </c>
      <c r="D53" s="231" t="s">
        <v>142</v>
      </c>
    </row>
    <row r="54" spans="2:6" ht="13.5" thickTop="1" x14ac:dyDescent="0.2">
      <c r="B54" s="290" t="s">
        <v>107</v>
      </c>
      <c r="D54" s="290" t="s">
        <v>143</v>
      </c>
    </row>
    <row r="55" spans="2:6" ht="13.5" thickBot="1" x14ac:dyDescent="0.25">
      <c r="B55" s="233" t="s">
        <v>108</v>
      </c>
      <c r="D55" s="233" t="s">
        <v>144</v>
      </c>
    </row>
    <row r="56" spans="2:6" ht="13.5" thickTop="1" x14ac:dyDescent="0.2"/>
  </sheetData>
  <sheetProtection selectLockedCells="1"/>
  <mergeCells count="5">
    <mergeCell ref="E9:F9"/>
    <mergeCell ref="D16:F16"/>
    <mergeCell ref="B2:F2"/>
    <mergeCell ref="B4:F4"/>
    <mergeCell ref="B3:F3"/>
  </mergeCells>
  <phoneticPr fontId="5" type="noConversion"/>
  <dataValidations count="20">
    <dataValidation type="list" allowBlank="1" showInputMessage="1" showErrorMessage="1" sqref="D24">
      <formula1>"Non Proposé"</formula1>
    </dataValidation>
    <dataValidation type="list" allowBlank="1" showInputMessage="1" showErrorMessage="1" sqref="D21">
      <formula1>"Options 1 &amp; 3,"</formula1>
    </dataValidation>
    <dataValidation type="list" allowBlank="1" showInputMessage="1" showErrorMessage="1" sqref="D22">
      <formula1>"Options 2 &amp; 3,"</formula1>
    </dataValidation>
    <dataValidation type="list" allowBlank="1" showInputMessage="1" showErrorMessage="1" sqref="D23">
      <formula1>"Options 1 &amp; 2 &amp; 3,"</formula1>
    </dataValidation>
    <dataValidation type="list" allowBlank="1" showInputMessage="1" showErrorMessage="1" sqref="D18">
      <formula1>"Option 2,"</formula1>
    </dataValidation>
    <dataValidation type="list" allowBlank="1" showInputMessage="1" showErrorMessage="1" sqref="D17">
      <formula1>"Option 1,"</formula1>
    </dataValidation>
    <dataValidation type="list" allowBlank="1" showInputMessage="1" showErrorMessage="1" sqref="D20">
      <formula1>"Option 1 &amp; 2,"</formula1>
    </dataValidation>
    <dataValidation operator="equal" allowBlank="1" showErrorMessage="1" sqref="B29:B32 B43:C44 B39:C39 B34 C28:C34 B35:C35">
      <formula1>0</formula1>
      <formula2>0</formula2>
    </dataValidation>
    <dataValidation type="list" allowBlank="1" showInputMessage="1" showErrorMessage="1" sqref="D49:D51">
      <formula1>"Forfait Inclus,"</formula1>
    </dataValidation>
    <dataValidation type="list" allowBlank="1" showInputMessage="1" showErrorMessage="1" sqref="B49">
      <formula1>"Cours 2h / 1J"</formula1>
    </dataValidation>
    <dataValidation type="list" allowBlank="1" showInputMessage="1" showErrorMessage="1" sqref="B51">
      <formula1>"Cours 2h / 3J"</formula1>
    </dataValidation>
    <dataValidation type="list" operator="equal" allowBlank="1" showErrorMessage="1" sqref="B28">
      <formula1>"Formule 7 Nuitées  (Hébergement seul)"</formula1>
    </dataValidation>
    <dataValidation type="list" operator="equal" allowBlank="1" showErrorMessage="1" sqref="B33">
      <formula1>"Formule 3 Nuitées seules"</formula1>
    </dataValidation>
    <dataValidation type="list" allowBlank="1" showInputMessage="1" showErrorMessage="1" sqref="D19">
      <formula1>"Option 3"</formula1>
    </dataValidation>
    <dataValidation type="list" allowBlank="1" showInputMessage="1" showErrorMessage="1" sqref="B50">
      <formula1>"Cours 2h / 2J"</formula1>
    </dataValidation>
    <dataValidation type="list" allowBlank="1" showInputMessage="1" showErrorMessage="1" sqref="B48:C48">
      <formula1>"Forfait 6J,"</formula1>
    </dataValidation>
    <dataValidation type="list" allowBlank="1" showInputMessage="1" showErrorMessage="1" sqref="B47:C47">
      <formula1>"Forfait 2J,"</formula1>
    </dataValidation>
    <dataValidation type="list" allowBlank="1" showInputMessage="1" showErrorMessage="1" sqref="D39">
      <formula1>"Triple, Quadruple"</formula1>
    </dataValidation>
    <dataValidation type="list" allowBlank="1" showInputMessage="1" showErrorMessage="1" sqref="D40 D44">
      <formula1>"Single"</formula1>
    </dataValidation>
    <dataValidation type="list" allowBlank="1" showInputMessage="1" showErrorMessage="1" sqref="D43">
      <formula1>"Triple,Quadruple"</formula1>
    </dataValidation>
  </dataValidations>
  <pageMargins left="0.55118110236220474" right="0.15748031496062992" top="0.39370078740157483" bottom="0.39370078740157483" header="0.15748031496062992" footer="0.15748031496062992"/>
  <pageSetup paperSize="9" scale="85" orientation="landscape" horizontalDpi="300" verticalDpi="300" r:id="rId1"/>
  <headerFooter alignWithMargins="0">
    <oddHeader>&amp;C&amp;A</oddHeader>
    <oddFooter>&amp;CPage &amp;P</oddFooter>
  </headerFooter>
  <ignoredErrors>
    <ignoredError sqref="F29:F3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5:T15"/>
  <sheetViews>
    <sheetView workbookViewId="0">
      <selection activeCell="H20" sqref="H20"/>
    </sheetView>
  </sheetViews>
  <sheetFormatPr baseColWidth="10" defaultColWidth="11.42578125" defaultRowHeight="12.75" x14ac:dyDescent="0.2"/>
  <cols>
    <col min="2" max="2" width="15.7109375" customWidth="1"/>
    <col min="3" max="3" width="16.140625" customWidth="1"/>
    <col min="4" max="4" width="28.7109375" customWidth="1"/>
    <col min="5" max="5" width="17.28515625" customWidth="1"/>
    <col min="6" max="6" width="15.28515625" customWidth="1"/>
    <col min="7" max="7" width="15.42578125" customWidth="1"/>
  </cols>
  <sheetData>
    <row r="5" spans="1:20" s="3" customFormat="1" ht="12.95" customHeight="1" x14ac:dyDescent="0.2">
      <c r="A5"/>
      <c r="B5"/>
      <c r="C5"/>
      <c r="D5"/>
      <c r="E5"/>
      <c r="F5"/>
      <c r="G5"/>
      <c r="H5" s="8"/>
      <c r="I5" s="8"/>
      <c r="J5" s="5"/>
      <c r="M5" s="4"/>
      <c r="N5" s="1"/>
      <c r="O5" s="1"/>
      <c r="P5" s="7"/>
      <c r="Q5" s="7"/>
      <c r="R5" s="7"/>
      <c r="S5" s="7"/>
      <c r="T5" s="7"/>
    </row>
    <row r="6" spans="1:20" s="2" customFormat="1" ht="12.95" customHeight="1" x14ac:dyDescent="0.2">
      <c r="A6"/>
      <c r="B6"/>
      <c r="C6"/>
      <c r="D6"/>
      <c r="E6"/>
      <c r="F6"/>
      <c r="G6"/>
      <c r="H6" s="6"/>
      <c r="I6" s="6"/>
      <c r="J6" s="6"/>
      <c r="M6" s="4"/>
      <c r="N6" s="1"/>
      <c r="O6" s="1"/>
      <c r="P6" s="7"/>
      <c r="Q6" s="7"/>
      <c r="R6" s="7"/>
      <c r="S6" s="7"/>
      <c r="T6" s="7"/>
    </row>
    <row r="7" spans="1:20" s="2" customFormat="1" ht="12.95" customHeight="1" x14ac:dyDescent="0.2">
      <c r="A7"/>
      <c r="B7"/>
      <c r="C7"/>
      <c r="D7"/>
      <c r="E7"/>
      <c r="F7"/>
      <c r="G7"/>
      <c r="H7" s="6"/>
      <c r="I7" s="6"/>
      <c r="J7" s="6"/>
    </row>
    <row r="8" spans="1:20" s="2" customFormat="1" ht="12.95" customHeight="1" x14ac:dyDescent="0.2">
      <c r="A8"/>
      <c r="B8"/>
      <c r="C8"/>
      <c r="D8"/>
      <c r="E8"/>
      <c r="F8"/>
      <c r="G8"/>
      <c r="H8" s="6"/>
      <c r="I8" s="6"/>
      <c r="J8" s="6"/>
    </row>
    <row r="9" spans="1:20" s="2" customFormat="1" ht="12.95" customHeight="1" x14ac:dyDescent="0.2">
      <c r="A9"/>
      <c r="B9"/>
      <c r="C9"/>
      <c r="D9"/>
      <c r="E9"/>
      <c r="F9"/>
      <c r="G9"/>
      <c r="H9" s="6"/>
      <c r="I9" s="6"/>
      <c r="J9" s="6"/>
    </row>
    <row r="10" spans="1:20" s="2" customFormat="1" ht="12.95" customHeight="1" x14ac:dyDescent="0.2">
      <c r="A10"/>
      <c r="B10"/>
      <c r="C10"/>
      <c r="D10"/>
      <c r="E10"/>
      <c r="F10"/>
      <c r="G10"/>
      <c r="H10" s="6"/>
      <c r="I10" s="6"/>
      <c r="J10" s="6"/>
    </row>
    <row r="11" spans="1:20" s="2" customFormat="1" ht="12.95" customHeight="1" x14ac:dyDescent="0.2">
      <c r="A11"/>
      <c r="B11"/>
      <c r="C11"/>
      <c r="D11"/>
      <c r="E11"/>
      <c r="F11"/>
      <c r="G11"/>
      <c r="H11" s="6"/>
      <c r="I11" s="6"/>
      <c r="J11" s="6"/>
    </row>
    <row r="12" spans="1:20" s="2" customFormat="1" ht="12.95" customHeight="1" x14ac:dyDescent="0.2">
      <c r="A12"/>
      <c r="B12"/>
      <c r="C12"/>
      <c r="D12"/>
      <c r="E12"/>
      <c r="F12"/>
      <c r="G12"/>
      <c r="H12" s="6"/>
      <c r="I12" s="6"/>
      <c r="J12" s="6"/>
    </row>
    <row r="13" spans="1:20" s="2" customFormat="1" ht="12.95" customHeight="1" x14ac:dyDescent="0.2">
      <c r="A13"/>
      <c r="B13"/>
      <c r="C13"/>
      <c r="D13"/>
      <c r="E13"/>
      <c r="F13"/>
      <c r="G13"/>
      <c r="H13" s="6"/>
      <c r="I13" s="6"/>
      <c r="J13" s="6"/>
    </row>
    <row r="14" spans="1:20" s="2" customFormat="1" ht="12.95" customHeight="1" x14ac:dyDescent="0.2">
      <c r="A14"/>
      <c r="B14"/>
      <c r="C14"/>
      <c r="D14"/>
      <c r="E14"/>
      <c r="F14"/>
      <c r="G14"/>
      <c r="H14" s="6"/>
      <c r="I14" s="6"/>
      <c r="J14" s="6"/>
    </row>
    <row r="15" spans="1:20" ht="12.95" customHeight="1" x14ac:dyDescent="0.2"/>
  </sheetData>
  <phoneticPr fontId="5" type="noConversion"/>
  <dataValidations count="1">
    <dataValidation operator="equal" allowBlank="1" showErrorMessage="1" prompt="_x000a_RFI=RadioFr.Int." sqref="H6:J14">
      <formula1>0</formula1>
      <formula2>0</formula2>
    </dataValidation>
  </dataValidations>
  <pageMargins left="0.15763888888888888" right="0.15763888888888888" top="0.39513888888888893" bottom="0.39513888888888893" header="0.15763888888888888" footer="0.15763888888888888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38</vt:i4>
      </vt:variant>
    </vt:vector>
  </HeadingPairs>
  <TitlesOfParts>
    <vt:vector size="41" baseType="lpstr">
      <vt:lpstr>Inscription</vt:lpstr>
      <vt:lpstr>Références</vt:lpstr>
      <vt:lpstr>Feuille1</vt:lpstr>
      <vt:lpstr>Au_01_01_année_JNH</vt:lpstr>
      <vt:lpstr>Chambre_Single</vt:lpstr>
      <vt:lpstr>Choix_Chambre_3n</vt:lpstr>
      <vt:lpstr>Choix_Chambre_7n</vt:lpstr>
      <vt:lpstr>Choix_Formule_JNH</vt:lpstr>
      <vt:lpstr>Choix_Option</vt:lpstr>
      <vt:lpstr>Choix_Single_3n</vt:lpstr>
      <vt:lpstr>Choix_Single_7n</vt:lpstr>
      <vt:lpstr>Choix_Transport</vt:lpstr>
      <vt:lpstr>Inscription!Colocataires1_2</vt:lpstr>
      <vt:lpstr>Coût_RM_Sup</vt:lpstr>
      <vt:lpstr>Liste_AS</vt:lpstr>
      <vt:lpstr>Liste_Forfaits_Cours_Fond_7n</vt:lpstr>
      <vt:lpstr>Liste_Forfaits_Fond_3n</vt:lpstr>
      <vt:lpstr>Liste_Formules_JNH</vt:lpstr>
      <vt:lpstr>Liste_LocSkiDeFond_OuiNon</vt:lpstr>
      <vt:lpstr>Liste_Niveau_Fond</vt:lpstr>
      <vt:lpstr>Liste_Niveau_Ski</vt:lpstr>
      <vt:lpstr>Liste_Options</vt:lpstr>
      <vt:lpstr>Liste_Prix_Formules_JNH</vt:lpstr>
      <vt:lpstr>Liste_Société</vt:lpstr>
      <vt:lpstr>Liste_Statut</vt:lpstr>
      <vt:lpstr>Liste_Transports</vt:lpstr>
      <vt:lpstr>ListeOuiNon</vt:lpstr>
      <vt:lpstr>Inscription!Nom</vt:lpstr>
      <vt:lpstr>Non_Proposé</vt:lpstr>
      <vt:lpstr>Option_RM_Samedi</vt:lpstr>
      <vt:lpstr>Inscription!Prénom</vt:lpstr>
      <vt:lpstr>Tableau_Cotisations</vt:lpstr>
      <vt:lpstr>Tableau_Formules_Chambre_3n</vt:lpstr>
      <vt:lpstr>Tableau_Formules_Chambre_7n</vt:lpstr>
      <vt:lpstr>Tableau_Formules_Fond</vt:lpstr>
      <vt:lpstr>Tableau_Formules_JNH</vt:lpstr>
      <vt:lpstr>Tableau_Options</vt:lpstr>
      <vt:lpstr>Train_AS</vt:lpstr>
      <vt:lpstr>Version_Pack_Inscription</vt:lpstr>
      <vt:lpstr>Inscription!Zone_d_impression</vt:lpstr>
      <vt:lpstr>Références!Zone_d_impression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 Kim-le-mai</dc:creator>
  <cp:lastModifiedBy>COLLAS Baptiste</cp:lastModifiedBy>
  <cp:lastPrinted>2023-09-10T17:37:38Z</cp:lastPrinted>
  <dcterms:created xsi:type="dcterms:W3CDTF">2010-08-24T19:09:55Z</dcterms:created>
  <dcterms:modified xsi:type="dcterms:W3CDTF">2023-09-13T08:39:37Z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